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8" activeTab="7"/>
  </bookViews>
  <sheets>
    <sheet name="Genitori" sheetId="1" r:id="rId1"/>
    <sheet name="Branchi" sheetId="2" r:id="rId2"/>
    <sheet name="Reparto" sheetId="3" r:id="rId3"/>
    <sheet name="Genitori Statistiche" sheetId="4" r:id="rId4"/>
    <sheet name="Branchi Statistiche" sheetId="5" r:id="rId5"/>
    <sheet name="Statistiche Reparto" sheetId="6" r:id="rId6"/>
    <sheet name="Branca RS" sheetId="7" r:id="rId7"/>
    <sheet name="Statistiche RS" sheetId="8" r:id="rId8"/>
  </sheets>
  <definedNames>
    <definedName name="pipp">'Branchi'!$D$7</definedName>
  </definedNames>
  <calcPr fullCalcOnLoad="1"/>
</workbook>
</file>

<file path=xl/sharedStrings.xml><?xml version="1.0" encoding="utf-8"?>
<sst xmlns="http://schemas.openxmlformats.org/spreadsheetml/2006/main" count="2344" uniqueCount="317">
  <si>
    <t>QUESTIONARIO GENITORI</t>
  </si>
  <si>
    <t>legenda</t>
  </si>
  <si>
    <t>valore numerico</t>
  </si>
  <si>
    <t>Numero questionari consegnati</t>
  </si>
  <si>
    <t>testo / libero</t>
  </si>
  <si>
    <t>Numero questionari ritirati</t>
  </si>
  <si>
    <t>scelta multipla</t>
  </si>
  <si>
    <t>ogni colonna è un questionario, inserire il numero assegnato a ciascuna voce in ogni questionario</t>
  </si>
  <si>
    <t>Quanto siete a conoscenza del metodo educativo scout?</t>
  </si>
  <si>
    <t>Quanto siete in accordo con esso?</t>
  </si>
  <si>
    <t>Come potete valutare la collaborazione tra voi e i capi?</t>
  </si>
  <si>
    <t>Quanto lo scoutismo vi aiuta ad educare i vostri figli?</t>
  </si>
  <si>
    <t>Importanza aspetti educativi</t>
  </si>
  <si>
    <t>Rispetto delle regole familiari e sociali</t>
  </si>
  <si>
    <t>Maturazione spirituale/religiosa</t>
  </si>
  <si>
    <t>Attenzione alle regole di vita cristiana</t>
  </si>
  <si>
    <t>Capacità di compiere scelte commisurate all’età del ragazzo</t>
  </si>
  <si>
    <t>Capacità di socializzazione e relazioni positive</t>
  </si>
  <si>
    <t>Rispetto delle diversità umane</t>
  </si>
  <si>
    <t>Autonomia</t>
  </si>
  <si>
    <t>Impegno per una realizzazione sociale futura</t>
  </si>
  <si>
    <t>Impegno e riuscita scolastica</t>
  </si>
  <si>
    <t>Educazione alla sessualità e all’affettività</t>
  </si>
  <si>
    <t>Solidarietà e apertura all’altro</t>
  </si>
  <si>
    <t>Stile di vita sobrio</t>
  </si>
  <si>
    <t>Capacità di giudizio critico su fatti e persone</t>
  </si>
  <si>
    <t>Rispetto dell'ambiente</t>
  </si>
  <si>
    <t xml:space="preserve">Conoscenza e partecipazione alla vita pubblica </t>
  </si>
  <si>
    <t>Difficoltà aspetti educativi</t>
  </si>
  <si>
    <t>Dati anagrafici</t>
  </si>
  <si>
    <t>ogni colonna è un questionario</t>
  </si>
  <si>
    <t>Sesso (M/F)</t>
  </si>
  <si>
    <t>M</t>
  </si>
  <si>
    <t>m</t>
  </si>
  <si>
    <t xml:space="preserve">m </t>
  </si>
  <si>
    <t>Età</t>
  </si>
  <si>
    <t>Professione</t>
  </si>
  <si>
    <t>Impiegato</t>
  </si>
  <si>
    <t>Altro...</t>
  </si>
  <si>
    <t>Operaio</t>
  </si>
  <si>
    <t>Libero Professionista</t>
  </si>
  <si>
    <t>Dirigente</t>
  </si>
  <si>
    <t>Commerciante</t>
  </si>
  <si>
    <t>Medico</t>
  </si>
  <si>
    <t>Disoccupato</t>
  </si>
  <si>
    <t>Insegnante</t>
  </si>
  <si>
    <t>F</t>
  </si>
  <si>
    <t>f</t>
  </si>
  <si>
    <t>medico</t>
  </si>
  <si>
    <t>Numero ragazzi</t>
  </si>
  <si>
    <t>DISOCCUPATO=CASALINGA</t>
  </si>
  <si>
    <t>Classe e scuola</t>
  </si>
  <si>
    <t>1m</t>
  </si>
  <si>
    <t>La mia famiglia</t>
  </si>
  <si>
    <t>Lavoro Papà</t>
  </si>
  <si>
    <t>Oper.</t>
  </si>
  <si>
    <t>Impieg.</t>
  </si>
  <si>
    <t>Artigia.</t>
  </si>
  <si>
    <t>Altro…</t>
  </si>
  <si>
    <t>Dirig.</t>
  </si>
  <si>
    <t>Comm.</t>
  </si>
  <si>
    <t>Lavoro Mamma</t>
  </si>
  <si>
    <t>Impiegata</t>
  </si>
  <si>
    <t>Insegn.</t>
  </si>
  <si>
    <t>Disocc.</t>
  </si>
  <si>
    <t>Titolo di studio Papà</t>
  </si>
  <si>
    <t>Diplom.</t>
  </si>
  <si>
    <t xml:space="preserve">Laurea                               </t>
  </si>
  <si>
    <t>Elem.</t>
  </si>
  <si>
    <t>Medie.</t>
  </si>
  <si>
    <t>Titolo di studio Mamma</t>
  </si>
  <si>
    <t>Chi vive nella tua casa?</t>
  </si>
  <si>
    <t>Mamma</t>
  </si>
  <si>
    <t>Papà</t>
  </si>
  <si>
    <t>i miei fratelli, quanti?</t>
  </si>
  <si>
    <t>i nonni o un nonno</t>
  </si>
  <si>
    <t>gli zii</t>
  </si>
  <si>
    <t>altri</t>
  </si>
  <si>
    <t>nucleo familiare</t>
  </si>
  <si>
    <t>Mancia settimanale</t>
  </si>
  <si>
    <t>2~5</t>
  </si>
  <si>
    <t>-1</t>
  </si>
  <si>
    <t>6~10</t>
  </si>
  <si>
    <t>11~25</t>
  </si>
  <si>
    <t>Ore trascorse a scuola</t>
  </si>
  <si>
    <t>8</t>
  </si>
  <si>
    <t>5</t>
  </si>
  <si>
    <t>7</t>
  </si>
  <si>
    <t>+8</t>
  </si>
  <si>
    <t>6</t>
  </si>
  <si>
    <t>Oltre allo scoutismo fai altre attività?</t>
  </si>
  <si>
    <t>shopping per n. ore……/settimana</t>
  </si>
  <si>
    <t>attività sportiva per n. ore……/settimana</t>
  </si>
  <si>
    <t>attività musicale per n. ore……/settimana</t>
  </si>
  <si>
    <t>compagnia di amici per n. ore……/settimana</t>
  </si>
  <si>
    <t>internet per n. ore……/settimana</t>
  </si>
  <si>
    <t>utilizzo di internet per creare e mantenere amicizie per n. ore……/settimana</t>
  </si>
  <si>
    <t>videogiochi/playstation per n. ore……/settimana</t>
  </si>
  <si>
    <t>1,5</t>
  </si>
  <si>
    <t>hobbies creativo/manuali per n. ore……/settimana</t>
  </si>
  <si>
    <t>televisione e cinema per n. ore……/settimana</t>
  </si>
  <si>
    <t>lettura per n. ore……/settimana</t>
  </si>
  <si>
    <t>Attività che consideri più importanti</t>
  </si>
  <si>
    <t xml:space="preserve">shopping </t>
  </si>
  <si>
    <t xml:space="preserve">attività sportiva </t>
  </si>
  <si>
    <t xml:space="preserve">attività musicale </t>
  </si>
  <si>
    <t xml:space="preserve">compagnia di amici </t>
  </si>
  <si>
    <t xml:space="preserve">internet </t>
  </si>
  <si>
    <t>utilizzo di internet per creare e mantenere amicizie</t>
  </si>
  <si>
    <t xml:space="preserve">videogiochi/playstation </t>
  </si>
  <si>
    <t xml:space="preserve">hobbies creativo/manuali </t>
  </si>
  <si>
    <t xml:space="preserve">televisione e cinema </t>
  </si>
  <si>
    <t xml:space="preserve">lettura </t>
  </si>
  <si>
    <t>Lettera all'amico che abita in inghilterra</t>
  </si>
  <si>
    <t>a scuola mi trovo</t>
  </si>
  <si>
    <t>BENE</t>
  </si>
  <si>
    <t>BENISSIMO</t>
  </si>
  <si>
    <t>NON TROPPO BENE</t>
  </si>
  <si>
    <t>MALISSIMO</t>
  </si>
  <si>
    <t>clima della famiglia</t>
  </si>
  <si>
    <t>BELLISSIMO</t>
  </si>
  <si>
    <t>BUONO</t>
  </si>
  <si>
    <t>NE' BUONO NE' BRUTTO</t>
  </si>
  <si>
    <t>i mie sentimenti verso i genitori</t>
  </si>
  <si>
    <t>AFFETTO</t>
  </si>
  <si>
    <t>FELICITA'</t>
  </si>
  <si>
    <t>RABBIA</t>
  </si>
  <si>
    <t>ODIO</t>
  </si>
  <si>
    <t>GIOIA</t>
  </si>
  <si>
    <t>AMORE</t>
  </si>
  <si>
    <t>MALINCONIA</t>
  </si>
  <si>
    <t>TRISTEZZA</t>
  </si>
  <si>
    <t>ENTUSIASMO</t>
  </si>
  <si>
    <t>quanti amici ho</t>
  </si>
  <si>
    <t>POCHI</t>
  </si>
  <si>
    <t>MOLTI</t>
  </si>
  <si>
    <t>MOLTISSIMI</t>
  </si>
  <si>
    <t>soddisfazione delle amicizie</t>
  </si>
  <si>
    <t>SODDISFATTO</t>
  </si>
  <si>
    <t>MOLTO SODDISFATTO</t>
  </si>
  <si>
    <t>INSODDISFATTO</t>
  </si>
  <si>
    <t>con gli scout mi trovo</t>
  </si>
  <si>
    <t>i vecchi lupi sono</t>
  </si>
  <si>
    <t>IN GAMBA</t>
  </si>
  <si>
    <t>SIMPATICI</t>
  </si>
  <si>
    <t>PESSIMI</t>
  </si>
  <si>
    <t>AFFETTUOSI</t>
  </si>
  <si>
    <t>ANTIPATICI</t>
  </si>
  <si>
    <t>FREDDI</t>
  </si>
  <si>
    <t>i vecchi lupi mi fanno sentire</t>
  </si>
  <si>
    <t>MALE</t>
  </si>
  <si>
    <t>QUESTIONARIO REPARTO</t>
  </si>
  <si>
    <t>medie</t>
  </si>
  <si>
    <t>superiori</t>
  </si>
  <si>
    <t>media</t>
  </si>
  <si>
    <t>s</t>
  </si>
  <si>
    <t>venditore</t>
  </si>
  <si>
    <t>Altro…ingegnere</t>
  </si>
  <si>
    <t>Altro…controllo qualità</t>
  </si>
  <si>
    <t>Altro…non sa</t>
  </si>
  <si>
    <t>neuropsicomotricista</t>
  </si>
  <si>
    <t>Altro…traduttrice</t>
  </si>
  <si>
    <t>-5</t>
  </si>
  <si>
    <t>0</t>
  </si>
  <si>
    <t>26~50</t>
  </si>
  <si>
    <t>ti ricaricano il cellulare</t>
  </si>
  <si>
    <t>ti pagano la benzina</t>
  </si>
  <si>
    <t>ti rimborsano lo shopping che fai</t>
  </si>
  <si>
    <t>ti danno dei compensi per lavoretti domestici</t>
  </si>
  <si>
    <t>Ore di studio</t>
  </si>
  <si>
    <t>1</t>
  </si>
  <si>
    <t>2</t>
  </si>
  <si>
    <t>3</t>
  </si>
  <si>
    <t>- 1</t>
  </si>
  <si>
    <t>+3</t>
  </si>
  <si>
    <t>si</t>
  </si>
  <si>
    <t>I tuoi valori, la rilevanza che ha per te ciascun valore</t>
  </si>
  <si>
    <t>Avere denaro</t>
  </si>
  <si>
    <t>Disponibilità beni o servizi (scuole, trasporti, ospedali)</t>
  </si>
  <si>
    <t>Salute</t>
  </si>
  <si>
    <t>Avere una casa comoda/confortevole</t>
  </si>
  <si>
    <t>Sentirsi protetto</t>
  </si>
  <si>
    <t>Vivere a contatto con la natura</t>
  </si>
  <si>
    <t>Vivere in un ambiente sano e pulito</t>
  </si>
  <si>
    <t>Avere l'affetto di un ragazzo/a</t>
  </si>
  <si>
    <t>Avere una vita familiare serena</t>
  </si>
  <si>
    <t>Amicizia</t>
  </si>
  <si>
    <t>Sentirsi accettato dagli altri</t>
  </si>
  <si>
    <t>Essere stimati</t>
  </si>
  <si>
    <t>Avere successo</t>
  </si>
  <si>
    <t>Avere buoni risultati a scuola</t>
  </si>
  <si>
    <t>Avere un lavoro che piace</t>
  </si>
  <si>
    <t>Onestà</t>
  </si>
  <si>
    <t>Giustizia</t>
  </si>
  <si>
    <t>Altruismo</t>
  </si>
  <si>
    <t>Ambiente</t>
  </si>
  <si>
    <t>Cittadinanza attiva</t>
  </si>
  <si>
    <t>Divertimento</t>
  </si>
  <si>
    <t>Avere tempo per se stessi</t>
  </si>
  <si>
    <t>Coltivare una fede religiosa</t>
  </si>
  <si>
    <t>Sentirsi sereni con sé e con gli altri</t>
  </si>
  <si>
    <t>Avere un bell'aspetto fisico</t>
  </si>
  <si>
    <t>Essere al passo con la moda</t>
  </si>
  <si>
    <t>I tuoi valori, il tuo grado di soddisfazione</t>
  </si>
  <si>
    <t>Opinione sul tuo nucleo famigliare</t>
  </si>
  <si>
    <t>Il rapporto che hai con tuo padre</t>
  </si>
  <si>
    <t>Il rapporto che hai con tua madre</t>
  </si>
  <si>
    <t>Il rapporto che hai coi tuoi fratelli</t>
  </si>
  <si>
    <t>Il dialogo nella tua famiglia</t>
  </si>
  <si>
    <t>Quanto ti senti capito nella tua famiglia</t>
  </si>
  <si>
    <t>Quanto ti senti felice nella tua famiglia</t>
  </si>
  <si>
    <t>Il rapporto con gli amici</t>
  </si>
  <si>
    <t>Quanto ti senti capito dai tuo amici</t>
  </si>
  <si>
    <t xml:space="preserve">Rispetto all'uso dell'alcool </t>
  </si>
  <si>
    <t>Provate</t>
  </si>
  <si>
    <t>Mai</t>
  </si>
  <si>
    <t>Saltuario</t>
  </si>
  <si>
    <t>Mai/Amici</t>
  </si>
  <si>
    <t>Frequente</t>
  </si>
  <si>
    <t>Amici</t>
  </si>
  <si>
    <t>Rispetto alle sigarette</t>
  </si>
  <si>
    <t>Rispetto alle droghe</t>
  </si>
  <si>
    <t>Rapporto con i capi</t>
  </si>
  <si>
    <t>quanto ti senti capito</t>
  </si>
  <si>
    <t>quanto ti senti amato</t>
  </si>
  <si>
    <t>quanto puoi dialogare</t>
  </si>
  <si>
    <t>quanto sono per te figure di riferimento</t>
  </si>
  <si>
    <t>Quali sentimenti provi prevalentemente nei loro confronti</t>
  </si>
  <si>
    <t>simpatia</t>
  </si>
  <si>
    <t>rabbia</t>
  </si>
  <si>
    <t xml:space="preserve">affetto </t>
  </si>
  <si>
    <t>insofferenza</t>
  </si>
  <si>
    <t>odio</t>
  </si>
  <si>
    <t>stima</t>
  </si>
  <si>
    <t>indifferenza</t>
  </si>
  <si>
    <t>ansia</t>
  </si>
  <si>
    <t xml:space="preserve">paura </t>
  </si>
  <si>
    <t xml:space="preserve">fiducia </t>
  </si>
  <si>
    <t>All'interno del gruppo di cui fai parte</t>
  </si>
  <si>
    <t>quanto ti senti accolto?</t>
  </si>
  <si>
    <t>quanto ci stai bene?</t>
  </si>
  <si>
    <t>quanto ti interessa lo scoutismo?</t>
  </si>
  <si>
    <t>quanto ti impegni?</t>
  </si>
  <si>
    <t>vedi gli altri ragazzi al di fuori dell'attività?</t>
  </si>
  <si>
    <t>Metti in ordine di preferenza le attività che ti piacciono di più</t>
  </si>
  <si>
    <t>Riunione di reparto</t>
  </si>
  <si>
    <t>Riunione di squadriglia</t>
  </si>
  <si>
    <t>Uscita di reparto</t>
  </si>
  <si>
    <t>Uscita di squadriglia</t>
  </si>
  <si>
    <t>Hike</t>
  </si>
  <si>
    <t>Impresa di reparto</t>
  </si>
  <si>
    <t>Impresa di squadriglia</t>
  </si>
  <si>
    <t>Campi</t>
  </si>
  <si>
    <t>Eventi di gruppo (apertura, chiusura, ecc.)</t>
  </si>
  <si>
    <t>Eventi in cui sono presenti altri reparti</t>
  </si>
  <si>
    <t>Campi esterni al gruppo</t>
  </si>
  <si>
    <t>Popolazione</t>
  </si>
  <si>
    <t>Campione</t>
  </si>
  <si>
    <t>Copertura</t>
  </si>
  <si>
    <t>Risposta dei ragazzi allo strumento questionari</t>
  </si>
  <si>
    <t>Risposta dei genitori allo strumento questionari</t>
  </si>
  <si>
    <t>Calcolato sul numero di famiglie uniche del gruppo</t>
  </si>
  <si>
    <t>Comprensione di come compilare i questionari (Genitori)</t>
  </si>
  <si>
    <t>Comprensione di come compilare i questionari (Ragazzi)</t>
  </si>
  <si>
    <t>GENITORI</t>
  </si>
  <si>
    <t>Dimensione del campione (n° di questionari)</t>
  </si>
  <si>
    <t>CARATTERISTICE CAMPIONE</t>
  </si>
  <si>
    <t>TOT</t>
  </si>
  <si>
    <t xml:space="preserve">Età media dei genitori </t>
  </si>
  <si>
    <t>Professioni</t>
  </si>
  <si>
    <t>Disoccupato/pensionato/casalinga</t>
  </si>
  <si>
    <t>Artigiano</t>
  </si>
  <si>
    <t>Risp “1”</t>
  </si>
  <si>
    <t>Risp “2”</t>
  </si>
  <si>
    <t>Risp “3”</t>
  </si>
  <si>
    <t>Risp “4”</t>
  </si>
  <si>
    <t>MEDIA</t>
  </si>
  <si>
    <t>POSIZIONE</t>
  </si>
  <si>
    <t>LUPETTI</t>
  </si>
  <si>
    <t>Professioni Genitori</t>
  </si>
  <si>
    <t>Nucleo Familiare</t>
  </si>
  <si>
    <t>Con almeno un fratello (non figli unici)</t>
  </si>
  <si>
    <t>Nonni</t>
  </si>
  <si>
    <t>Media del numero di fratelli</t>
  </si>
  <si>
    <t>Dimensione media del nucleo familiare</t>
  </si>
  <si>
    <t>(considerati anche i nulli) Meno di 1 €</t>
  </si>
  <si>
    <t>Tra 2 e 5 €</t>
  </si>
  <si>
    <t>Tra 6 e 10 €</t>
  </si>
  <si>
    <t>Tra 11 e 25 €</t>
  </si>
  <si>
    <t>Più di 25 €</t>
  </si>
  <si>
    <t>Più di 8</t>
  </si>
  <si>
    <t>DOLORE</t>
  </si>
  <si>
    <t>POCHISSIMI</t>
  </si>
  <si>
    <t>MOLTO INSODDISFATTO</t>
  </si>
  <si>
    <t>CATTIVI</t>
  </si>
  <si>
    <t>REPARTO</t>
  </si>
  <si>
    <t>(considerati anche i nulli) Meno di 5 €</t>
  </si>
  <si>
    <t>Tra 25 e 50 €</t>
  </si>
  <si>
    <t>Più di 50 €</t>
  </si>
  <si>
    <t>Altri contributi economici</t>
  </si>
  <si>
    <t>Sostanze proibite</t>
  </si>
  <si>
    <t>Occorrenze</t>
  </si>
  <si>
    <t>Percentuale</t>
  </si>
  <si>
    <t>(scelta multipla max2 ma c'è chi ne ha messi di +)</t>
  </si>
  <si>
    <t>QUESTIONARIO NOVIZIATO</t>
  </si>
  <si>
    <t>sup</t>
  </si>
  <si>
    <t>università</t>
  </si>
  <si>
    <t>uni</t>
  </si>
  <si>
    <t>Riunione</t>
  </si>
  <si>
    <t>Lavori di pattuglia</t>
  </si>
  <si>
    <t>Uscita</t>
  </si>
  <si>
    <t>Capitolo/Inchiesta</t>
  </si>
  <si>
    <t>Servizio</t>
  </si>
  <si>
    <t>Deserto e momenti di fede</t>
  </si>
  <si>
    <t>Route</t>
  </si>
  <si>
    <t>Eventi in cui sono presenti altri clan o noviziati</t>
  </si>
  <si>
    <t>BRANCA 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</si>
</sst>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0"/>
    <numFmt numFmtId="168" formatCode="0.00%"/>
    <numFmt numFmtId="169" formatCode="0.0%"/>
    <numFmt numFmtId="170" formatCode="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2" fillId="2" borderId="0" xfId="0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0" fillId="0" borderId="0" xfId="0" applyFill="1" applyAlignment="1">
      <alignment/>
    </xf>
    <xf numFmtId="165" fontId="3" fillId="4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4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3" fillId="2" borderId="0" xfId="0" applyFont="1" applyFill="1" applyAlignment="1">
      <alignment/>
    </xf>
    <xf numFmtId="164" fontId="5" fillId="3" borderId="0" xfId="0" applyFont="1" applyFill="1" applyBorder="1" applyAlignment="1">
      <alignment horizontal="center" vertical="center"/>
    </xf>
    <xf numFmtId="164" fontId="5" fillId="4" borderId="0" xfId="0" applyFont="1" applyFill="1" applyBorder="1" applyAlignment="1">
      <alignment horizontal="center" vertical="center"/>
    </xf>
    <xf numFmtId="164" fontId="6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3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4" fontId="3" fillId="4" borderId="0" xfId="0" applyFont="1" applyFill="1" applyAlignment="1">
      <alignment/>
    </xf>
    <xf numFmtId="164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9" fontId="0" fillId="0" borderId="0" xfId="0" applyNumberFormat="1" applyAlignment="1">
      <alignment horizontal="center"/>
    </xf>
    <xf numFmtId="164" fontId="5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24"/>
  <sheetViews>
    <sheetView workbookViewId="0" topLeftCell="A5">
      <selection activeCell="B46" sqref="B46"/>
    </sheetView>
  </sheetViews>
  <sheetFormatPr defaultColWidth="12.57421875" defaultRowHeight="12.75"/>
  <cols>
    <col min="1" max="1" width="45.140625" style="1" customWidth="1"/>
    <col min="2" max="44" width="5.140625" style="0" customWidth="1"/>
    <col min="45" max="16384" width="11.57421875" style="0" customWidth="1"/>
  </cols>
  <sheetData>
    <row r="1" spans="1:8" ht="17.25">
      <c r="A1" s="2" t="s">
        <v>0</v>
      </c>
      <c r="F1" s="3" t="s">
        <v>1</v>
      </c>
      <c r="G1" s="3"/>
      <c r="H1" s="3"/>
    </row>
    <row r="2" spans="1:8" ht="12">
      <c r="A2" s="4"/>
      <c r="F2" s="5" t="s">
        <v>2</v>
      </c>
      <c r="G2" s="5"/>
      <c r="H2" s="5"/>
    </row>
    <row r="3" spans="1:8" ht="12">
      <c r="A3" s="4" t="s">
        <v>3</v>
      </c>
      <c r="B3" s="6"/>
      <c r="F3" s="7" t="s">
        <v>4</v>
      </c>
      <c r="G3" s="7"/>
      <c r="H3" s="7"/>
    </row>
    <row r="4" spans="1:8" ht="12">
      <c r="A4" s="4" t="s">
        <v>5</v>
      </c>
      <c r="B4" s="6">
        <v>36</v>
      </c>
      <c r="F4" s="8" t="s">
        <v>6</v>
      </c>
      <c r="G4" s="8"/>
      <c r="H4" s="8"/>
    </row>
    <row r="5" ht="12">
      <c r="A5" s="4"/>
    </row>
    <row r="6" spans="1:6" ht="12">
      <c r="A6" s="4"/>
      <c r="B6" s="9" t="s">
        <v>7</v>
      </c>
      <c r="F6" s="9"/>
    </row>
    <row r="7" spans="1:36" ht="12">
      <c r="A7" s="4" t="s">
        <v>8</v>
      </c>
      <c r="B7" s="6">
        <v>3</v>
      </c>
      <c r="C7" s="6">
        <v>4</v>
      </c>
      <c r="D7" s="6">
        <v>3</v>
      </c>
      <c r="E7" s="6">
        <v>2</v>
      </c>
      <c r="F7" s="6">
        <v>4</v>
      </c>
      <c r="G7" s="6">
        <v>4</v>
      </c>
      <c r="H7" s="6">
        <v>3</v>
      </c>
      <c r="I7" s="6">
        <v>2</v>
      </c>
      <c r="J7" s="6">
        <v>3</v>
      </c>
      <c r="K7" s="6">
        <v>3</v>
      </c>
      <c r="L7" s="6">
        <v>3</v>
      </c>
      <c r="M7" s="6">
        <v>4</v>
      </c>
      <c r="N7" s="6">
        <v>2</v>
      </c>
      <c r="O7" s="6">
        <v>4</v>
      </c>
      <c r="P7" s="6">
        <v>4</v>
      </c>
      <c r="Q7" s="6">
        <v>3</v>
      </c>
      <c r="R7" s="6">
        <v>4</v>
      </c>
      <c r="S7" s="6">
        <v>4</v>
      </c>
      <c r="T7" s="6">
        <v>3</v>
      </c>
      <c r="U7" s="6">
        <v>2</v>
      </c>
      <c r="V7" s="6">
        <v>2</v>
      </c>
      <c r="W7" s="6">
        <v>2</v>
      </c>
      <c r="X7" s="6">
        <v>2</v>
      </c>
      <c r="Y7" s="6">
        <v>3</v>
      </c>
      <c r="Z7" s="6">
        <v>3</v>
      </c>
      <c r="AA7" s="6">
        <v>4</v>
      </c>
      <c r="AB7" s="6">
        <v>3</v>
      </c>
      <c r="AC7" s="6">
        <v>3</v>
      </c>
      <c r="AD7" s="6">
        <v>3</v>
      </c>
      <c r="AE7" s="6">
        <v>4</v>
      </c>
      <c r="AF7" s="6">
        <v>3</v>
      </c>
      <c r="AG7" s="6">
        <v>3</v>
      </c>
      <c r="AH7" s="6">
        <v>4</v>
      </c>
      <c r="AI7" s="6">
        <v>3</v>
      </c>
      <c r="AJ7" s="6">
        <v>3</v>
      </c>
    </row>
    <row r="8" spans="1:36" ht="12">
      <c r="A8" s="4" t="s">
        <v>9</v>
      </c>
      <c r="B8" s="6">
        <v>3</v>
      </c>
      <c r="C8" s="6">
        <v>4</v>
      </c>
      <c r="D8" s="6">
        <v>3</v>
      </c>
      <c r="E8" s="6">
        <v>4</v>
      </c>
      <c r="F8" s="6">
        <v>4</v>
      </c>
      <c r="G8" s="6">
        <v>4</v>
      </c>
      <c r="H8" s="6">
        <v>4</v>
      </c>
      <c r="I8" s="6">
        <v>4</v>
      </c>
      <c r="J8" s="6">
        <v>3</v>
      </c>
      <c r="K8" s="6">
        <v>3</v>
      </c>
      <c r="L8" s="6">
        <v>4</v>
      </c>
      <c r="M8" s="6">
        <v>4</v>
      </c>
      <c r="N8" s="6">
        <v>3</v>
      </c>
      <c r="O8" s="6">
        <v>4</v>
      </c>
      <c r="P8" s="6">
        <v>4</v>
      </c>
      <c r="Q8" s="6">
        <v>3</v>
      </c>
      <c r="R8" s="6">
        <v>4</v>
      </c>
      <c r="S8" s="6">
        <v>4</v>
      </c>
      <c r="T8" s="6">
        <v>4</v>
      </c>
      <c r="U8" s="6">
        <v>2</v>
      </c>
      <c r="V8" s="6">
        <v>2</v>
      </c>
      <c r="W8" s="6">
        <v>3</v>
      </c>
      <c r="X8" s="6">
        <v>3</v>
      </c>
      <c r="Y8" s="6">
        <v>4</v>
      </c>
      <c r="Z8" s="6">
        <v>3</v>
      </c>
      <c r="AA8" s="6">
        <v>4</v>
      </c>
      <c r="AB8" s="6">
        <v>4</v>
      </c>
      <c r="AC8" s="6">
        <v>4</v>
      </c>
      <c r="AD8" s="6">
        <v>3</v>
      </c>
      <c r="AE8" s="6">
        <v>4</v>
      </c>
      <c r="AF8" s="6">
        <v>7</v>
      </c>
      <c r="AG8" s="6">
        <v>3</v>
      </c>
      <c r="AH8" s="6">
        <v>4</v>
      </c>
      <c r="AI8" s="6">
        <v>4</v>
      </c>
      <c r="AJ8" s="6">
        <v>3</v>
      </c>
    </row>
    <row r="9" spans="1:36" ht="12">
      <c r="A9" s="4" t="s">
        <v>10</v>
      </c>
      <c r="B9" s="6">
        <v>3</v>
      </c>
      <c r="C9" s="6">
        <v>3</v>
      </c>
      <c r="D9" s="6">
        <v>2</v>
      </c>
      <c r="E9" s="6">
        <v>3</v>
      </c>
      <c r="F9" s="6">
        <v>3</v>
      </c>
      <c r="G9" s="6">
        <v>4</v>
      </c>
      <c r="H9" s="6">
        <v>3</v>
      </c>
      <c r="I9" s="6">
        <v>2</v>
      </c>
      <c r="J9" s="6">
        <v>2</v>
      </c>
      <c r="K9" s="6">
        <v>2</v>
      </c>
      <c r="L9" s="6">
        <v>3</v>
      </c>
      <c r="M9" s="6">
        <v>4</v>
      </c>
      <c r="N9" s="6">
        <v>3</v>
      </c>
      <c r="O9" s="6">
        <v>3</v>
      </c>
      <c r="P9" s="6">
        <v>2</v>
      </c>
      <c r="Q9" s="6">
        <v>3</v>
      </c>
      <c r="R9" s="6">
        <v>3</v>
      </c>
      <c r="S9" s="6">
        <v>4</v>
      </c>
      <c r="T9" s="6">
        <v>3</v>
      </c>
      <c r="U9" s="6">
        <v>3</v>
      </c>
      <c r="V9" s="6">
        <v>3</v>
      </c>
      <c r="W9" s="6">
        <v>3</v>
      </c>
      <c r="X9" s="6">
        <v>1</v>
      </c>
      <c r="Y9" s="6">
        <v>3</v>
      </c>
      <c r="Z9" s="6">
        <v>3</v>
      </c>
      <c r="AA9" s="6">
        <v>4</v>
      </c>
      <c r="AB9" s="6">
        <v>3</v>
      </c>
      <c r="AC9" s="6">
        <v>3</v>
      </c>
      <c r="AD9" s="6">
        <v>3</v>
      </c>
      <c r="AE9" s="6">
        <v>3</v>
      </c>
      <c r="AF9" s="6">
        <v>3</v>
      </c>
      <c r="AG9" s="6">
        <v>4</v>
      </c>
      <c r="AH9" s="6">
        <v>2</v>
      </c>
      <c r="AI9" s="6">
        <v>3</v>
      </c>
      <c r="AJ9" s="6">
        <v>3</v>
      </c>
    </row>
    <row r="10" spans="1:36" ht="12">
      <c r="A10" s="4" t="s">
        <v>11</v>
      </c>
      <c r="B10" s="6">
        <v>3</v>
      </c>
      <c r="C10" s="6">
        <v>3</v>
      </c>
      <c r="D10" s="6">
        <v>3</v>
      </c>
      <c r="E10" s="6">
        <v>4</v>
      </c>
      <c r="F10" s="6">
        <v>4</v>
      </c>
      <c r="G10" s="6">
        <v>4</v>
      </c>
      <c r="H10" s="6">
        <v>4</v>
      </c>
      <c r="I10" s="6">
        <v>3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6">
        <v>3</v>
      </c>
      <c r="P10" s="6">
        <v>2</v>
      </c>
      <c r="Q10" s="6">
        <v>3</v>
      </c>
      <c r="R10" s="6">
        <v>4</v>
      </c>
      <c r="S10" s="6">
        <v>4</v>
      </c>
      <c r="T10" s="6">
        <v>3</v>
      </c>
      <c r="U10" s="6">
        <v>2</v>
      </c>
      <c r="V10" s="6">
        <v>2</v>
      </c>
      <c r="W10" s="6">
        <v>4</v>
      </c>
      <c r="X10" s="6">
        <v>3</v>
      </c>
      <c r="Y10" s="6">
        <v>3</v>
      </c>
      <c r="Z10" s="6">
        <v>3</v>
      </c>
      <c r="AA10" s="6">
        <v>4</v>
      </c>
      <c r="AB10" s="6">
        <v>2</v>
      </c>
      <c r="AC10" s="6">
        <v>3</v>
      </c>
      <c r="AD10" s="6">
        <v>3</v>
      </c>
      <c r="AE10" s="6">
        <v>4</v>
      </c>
      <c r="AF10" s="6">
        <v>2</v>
      </c>
      <c r="AG10" s="6">
        <v>4</v>
      </c>
      <c r="AH10" s="6">
        <v>3</v>
      </c>
      <c r="AI10" s="6">
        <v>4</v>
      </c>
      <c r="AJ10" s="6">
        <v>3</v>
      </c>
    </row>
    <row r="11" spans="1:64" ht="12">
      <c r="A11" s="10" t="s">
        <v>12</v>
      </c>
      <c r="B11" s="9" t="s">
        <v>7</v>
      </c>
      <c r="H11" s="9" t="s">
        <v>7</v>
      </c>
      <c r="R11" s="9" t="s">
        <v>7</v>
      </c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ht="12">
      <c r="A12" s="4" t="s">
        <v>13</v>
      </c>
      <c r="B12" s="6">
        <v>3</v>
      </c>
      <c r="C12" s="6">
        <v>1</v>
      </c>
      <c r="D12" s="6">
        <v>6</v>
      </c>
      <c r="E12" s="6">
        <v>1</v>
      </c>
      <c r="F12" s="6">
        <v>4</v>
      </c>
      <c r="G12" s="6"/>
      <c r="H12" s="6">
        <v>6</v>
      </c>
      <c r="I12" s="6">
        <v>4</v>
      </c>
      <c r="J12" s="6">
        <v>1</v>
      </c>
      <c r="K12" s="6">
        <v>2</v>
      </c>
      <c r="L12" s="6">
        <v>3</v>
      </c>
      <c r="M12" s="6">
        <v>8</v>
      </c>
      <c r="N12" s="6">
        <v>1</v>
      </c>
      <c r="O12" s="6">
        <v>2</v>
      </c>
      <c r="P12" s="6">
        <v>5</v>
      </c>
      <c r="Q12" s="6">
        <v>1</v>
      </c>
      <c r="R12" s="6"/>
      <c r="S12" s="6">
        <v>3</v>
      </c>
      <c r="T12" s="6"/>
      <c r="U12" s="6">
        <v>4</v>
      </c>
      <c r="V12" s="6">
        <v>4</v>
      </c>
      <c r="W12" s="6">
        <v>1</v>
      </c>
      <c r="X12" s="6">
        <v>8</v>
      </c>
      <c r="Y12" s="6">
        <v>2</v>
      </c>
      <c r="Z12" s="6">
        <v>2</v>
      </c>
      <c r="AA12" s="6">
        <v>9</v>
      </c>
      <c r="AB12" s="6">
        <v>3</v>
      </c>
      <c r="AC12" s="6"/>
      <c r="AD12" s="6">
        <v>1</v>
      </c>
      <c r="AE12" s="6">
        <v>1</v>
      </c>
      <c r="AF12" s="6">
        <v>1</v>
      </c>
      <c r="AG12" s="6">
        <v>3</v>
      </c>
      <c r="AH12" s="6">
        <v>2</v>
      </c>
      <c r="AI12" s="6">
        <v>1</v>
      </c>
      <c r="AJ12" s="6">
        <v>2</v>
      </c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12">
      <c r="A13" s="4" t="s">
        <v>14</v>
      </c>
      <c r="B13" s="6">
        <v>10</v>
      </c>
      <c r="C13" s="6">
        <v>7</v>
      </c>
      <c r="D13" s="6">
        <v>9</v>
      </c>
      <c r="E13" s="6">
        <v>6</v>
      </c>
      <c r="F13" s="6">
        <v>5</v>
      </c>
      <c r="G13" s="6"/>
      <c r="H13" s="6">
        <v>15</v>
      </c>
      <c r="I13" s="6">
        <v>13</v>
      </c>
      <c r="J13" s="6">
        <v>12</v>
      </c>
      <c r="K13" s="6">
        <v>8</v>
      </c>
      <c r="L13" s="6">
        <v>14</v>
      </c>
      <c r="M13" s="6">
        <v>4</v>
      </c>
      <c r="N13" s="6">
        <v>12</v>
      </c>
      <c r="O13" s="6">
        <v>4</v>
      </c>
      <c r="P13" s="6">
        <v>4</v>
      </c>
      <c r="Q13" s="6">
        <v>11</v>
      </c>
      <c r="R13" s="6"/>
      <c r="S13" s="6">
        <v>4</v>
      </c>
      <c r="T13" s="6"/>
      <c r="U13" s="6">
        <v>10</v>
      </c>
      <c r="V13" s="6">
        <v>10</v>
      </c>
      <c r="W13" s="6">
        <v>14</v>
      </c>
      <c r="X13" s="6">
        <v>13</v>
      </c>
      <c r="Y13" s="6">
        <v>5</v>
      </c>
      <c r="Z13" s="6">
        <v>12</v>
      </c>
      <c r="AA13" s="6">
        <v>1</v>
      </c>
      <c r="AB13" s="6">
        <v>8</v>
      </c>
      <c r="AC13" s="6"/>
      <c r="AD13" s="6">
        <v>12</v>
      </c>
      <c r="AE13" s="6">
        <v>10</v>
      </c>
      <c r="AF13" s="6">
        <v>3</v>
      </c>
      <c r="AG13" s="6">
        <v>4</v>
      </c>
      <c r="AH13" s="6">
        <v>14</v>
      </c>
      <c r="AI13" s="6">
        <v>15</v>
      </c>
      <c r="AJ13" s="6">
        <v>12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2">
      <c r="A14" s="4" t="s">
        <v>15</v>
      </c>
      <c r="B14" s="6">
        <v>13</v>
      </c>
      <c r="C14" s="6">
        <v>5</v>
      </c>
      <c r="D14" s="6">
        <v>7</v>
      </c>
      <c r="E14" s="6">
        <v>5</v>
      </c>
      <c r="F14" s="6">
        <v>15</v>
      </c>
      <c r="G14" s="6"/>
      <c r="H14" s="6">
        <v>11</v>
      </c>
      <c r="I14" s="6">
        <v>14</v>
      </c>
      <c r="J14" s="6">
        <v>13</v>
      </c>
      <c r="K14" s="6">
        <v>7</v>
      </c>
      <c r="L14" s="6">
        <v>15</v>
      </c>
      <c r="M14" s="6">
        <v>15</v>
      </c>
      <c r="N14" s="6">
        <v>7</v>
      </c>
      <c r="O14" s="6">
        <v>11</v>
      </c>
      <c r="P14" s="6">
        <v>15</v>
      </c>
      <c r="Q14" s="6">
        <v>15</v>
      </c>
      <c r="R14" s="6"/>
      <c r="S14" s="6">
        <v>15</v>
      </c>
      <c r="T14" s="6"/>
      <c r="U14" s="6">
        <v>13</v>
      </c>
      <c r="V14" s="6">
        <v>13</v>
      </c>
      <c r="W14" s="6">
        <v>12</v>
      </c>
      <c r="X14" s="6">
        <v>4</v>
      </c>
      <c r="Y14" s="6">
        <v>14</v>
      </c>
      <c r="Z14" s="6">
        <v>13</v>
      </c>
      <c r="AA14" s="6">
        <v>10</v>
      </c>
      <c r="AB14" s="6">
        <v>9</v>
      </c>
      <c r="AC14" s="6"/>
      <c r="AD14" s="6">
        <v>11</v>
      </c>
      <c r="AE14" s="6">
        <v>15</v>
      </c>
      <c r="AF14" s="6">
        <v>8</v>
      </c>
      <c r="AG14" s="6">
        <v>10</v>
      </c>
      <c r="AH14" s="6">
        <v>15</v>
      </c>
      <c r="AI14" s="6">
        <v>11</v>
      </c>
      <c r="AJ14" s="6">
        <v>13</v>
      </c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2">
      <c r="A15" s="4" t="s">
        <v>16</v>
      </c>
      <c r="B15" s="6">
        <v>11</v>
      </c>
      <c r="C15" s="6">
        <v>4</v>
      </c>
      <c r="D15" s="6">
        <v>3</v>
      </c>
      <c r="E15" s="6">
        <v>7</v>
      </c>
      <c r="F15" s="6">
        <v>7</v>
      </c>
      <c r="G15" s="6"/>
      <c r="H15" s="6">
        <v>5</v>
      </c>
      <c r="I15" s="6">
        <v>1</v>
      </c>
      <c r="J15" s="6">
        <v>6</v>
      </c>
      <c r="K15" s="6">
        <v>13</v>
      </c>
      <c r="L15" s="6">
        <v>2</v>
      </c>
      <c r="M15" s="6">
        <v>5</v>
      </c>
      <c r="N15" s="6">
        <v>13</v>
      </c>
      <c r="O15" s="6">
        <v>6</v>
      </c>
      <c r="P15" s="6">
        <v>2</v>
      </c>
      <c r="Q15" s="6">
        <v>2</v>
      </c>
      <c r="R15" s="6"/>
      <c r="S15" s="6">
        <v>11</v>
      </c>
      <c r="T15" s="6"/>
      <c r="U15" s="6">
        <v>1</v>
      </c>
      <c r="V15" s="6">
        <v>1</v>
      </c>
      <c r="W15" s="6">
        <v>11</v>
      </c>
      <c r="X15" s="6">
        <v>10</v>
      </c>
      <c r="Y15" s="6">
        <v>1</v>
      </c>
      <c r="Z15" s="6">
        <v>10</v>
      </c>
      <c r="AA15" s="6">
        <v>2</v>
      </c>
      <c r="AB15" s="6">
        <v>5</v>
      </c>
      <c r="AC15" s="6"/>
      <c r="AD15" s="6">
        <v>4</v>
      </c>
      <c r="AE15" s="6">
        <v>3</v>
      </c>
      <c r="AF15" s="6">
        <v>9</v>
      </c>
      <c r="AG15" s="6">
        <v>6</v>
      </c>
      <c r="AH15" s="6">
        <v>5</v>
      </c>
      <c r="AI15" s="6">
        <v>9</v>
      </c>
      <c r="AJ15" s="6">
        <v>7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12">
      <c r="A16" s="4" t="s">
        <v>17</v>
      </c>
      <c r="B16" s="6">
        <v>1</v>
      </c>
      <c r="C16" s="6">
        <v>8</v>
      </c>
      <c r="D16" s="6">
        <v>11</v>
      </c>
      <c r="E16" s="6">
        <v>8</v>
      </c>
      <c r="F16" s="6">
        <v>8</v>
      </c>
      <c r="G16" s="6"/>
      <c r="H16" s="6">
        <v>1</v>
      </c>
      <c r="I16" s="6">
        <v>15</v>
      </c>
      <c r="J16" s="6">
        <v>7</v>
      </c>
      <c r="K16" s="6">
        <v>3</v>
      </c>
      <c r="L16" s="6">
        <v>7</v>
      </c>
      <c r="M16" s="6">
        <v>1</v>
      </c>
      <c r="N16" s="6">
        <v>4</v>
      </c>
      <c r="O16" s="6">
        <v>1</v>
      </c>
      <c r="P16" s="6">
        <v>6</v>
      </c>
      <c r="Q16" s="6">
        <v>3</v>
      </c>
      <c r="R16" s="6"/>
      <c r="S16" s="6">
        <v>9</v>
      </c>
      <c r="T16" s="6"/>
      <c r="U16" s="6">
        <v>3</v>
      </c>
      <c r="V16" s="6">
        <v>3</v>
      </c>
      <c r="W16" s="6">
        <v>2</v>
      </c>
      <c r="X16" s="6">
        <v>2</v>
      </c>
      <c r="Y16" s="6">
        <v>4</v>
      </c>
      <c r="Z16" s="6">
        <v>4</v>
      </c>
      <c r="AA16" s="6">
        <v>5</v>
      </c>
      <c r="AB16" s="6">
        <v>4</v>
      </c>
      <c r="AC16" s="6"/>
      <c r="AD16" s="6">
        <v>5</v>
      </c>
      <c r="AE16" s="6">
        <v>2</v>
      </c>
      <c r="AF16" s="6">
        <v>5</v>
      </c>
      <c r="AG16" s="6">
        <v>1</v>
      </c>
      <c r="AH16" s="6">
        <v>6</v>
      </c>
      <c r="AI16" s="6">
        <v>4</v>
      </c>
      <c r="AJ16" s="6">
        <v>6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12">
      <c r="A17" s="4" t="s">
        <v>18</v>
      </c>
      <c r="B17" s="6">
        <v>5</v>
      </c>
      <c r="C17" s="6">
        <v>2</v>
      </c>
      <c r="D17" s="6">
        <v>10</v>
      </c>
      <c r="E17" s="6">
        <v>9</v>
      </c>
      <c r="F17" s="6">
        <v>6</v>
      </c>
      <c r="G17" s="6"/>
      <c r="H17" s="6">
        <v>12</v>
      </c>
      <c r="I17" s="6">
        <v>6</v>
      </c>
      <c r="J17" s="6">
        <v>4</v>
      </c>
      <c r="K17" s="6">
        <v>6</v>
      </c>
      <c r="L17" s="6">
        <v>10</v>
      </c>
      <c r="M17" s="6">
        <v>2</v>
      </c>
      <c r="N17" s="6">
        <v>6</v>
      </c>
      <c r="O17" s="6">
        <v>9</v>
      </c>
      <c r="P17" s="6">
        <v>8</v>
      </c>
      <c r="Q17" s="6">
        <v>5</v>
      </c>
      <c r="R17" s="6"/>
      <c r="S17" s="6">
        <v>10</v>
      </c>
      <c r="T17" s="6"/>
      <c r="U17" s="6">
        <v>2</v>
      </c>
      <c r="V17" s="6">
        <v>2</v>
      </c>
      <c r="W17" s="6">
        <v>4</v>
      </c>
      <c r="X17" s="6">
        <v>15</v>
      </c>
      <c r="Y17" s="6">
        <v>7</v>
      </c>
      <c r="Z17" s="6">
        <v>14</v>
      </c>
      <c r="AA17" s="6">
        <v>7</v>
      </c>
      <c r="AB17" s="6">
        <v>1</v>
      </c>
      <c r="AC17" s="6"/>
      <c r="AD17" s="6">
        <v>6</v>
      </c>
      <c r="AE17" s="6">
        <v>12</v>
      </c>
      <c r="AF17" s="6">
        <v>10</v>
      </c>
      <c r="AG17" s="6">
        <v>5</v>
      </c>
      <c r="AH17" s="6">
        <v>8</v>
      </c>
      <c r="AI17" s="6">
        <v>6</v>
      </c>
      <c r="AJ17" s="6">
        <v>8</v>
      </c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">
      <c r="A18" s="4" t="s">
        <v>19</v>
      </c>
      <c r="B18" s="6">
        <v>4</v>
      </c>
      <c r="C18" s="6">
        <v>10</v>
      </c>
      <c r="D18" s="6">
        <v>4</v>
      </c>
      <c r="E18" s="6">
        <v>10</v>
      </c>
      <c r="F18" s="6">
        <v>3</v>
      </c>
      <c r="G18" s="6"/>
      <c r="H18" s="6">
        <v>2</v>
      </c>
      <c r="I18" s="6">
        <v>2</v>
      </c>
      <c r="J18" s="6">
        <v>2</v>
      </c>
      <c r="K18" s="6">
        <v>1</v>
      </c>
      <c r="L18" s="6">
        <v>1</v>
      </c>
      <c r="M18" s="6">
        <v>10</v>
      </c>
      <c r="N18" s="6">
        <v>3</v>
      </c>
      <c r="O18" s="6">
        <v>5</v>
      </c>
      <c r="P18" s="6">
        <v>1</v>
      </c>
      <c r="Q18" s="6">
        <v>4</v>
      </c>
      <c r="R18" s="6"/>
      <c r="S18" s="6">
        <v>1</v>
      </c>
      <c r="T18" s="6"/>
      <c r="U18" s="6">
        <v>8</v>
      </c>
      <c r="V18" s="6">
        <v>8</v>
      </c>
      <c r="W18" s="6">
        <v>6</v>
      </c>
      <c r="X18" s="6">
        <v>7</v>
      </c>
      <c r="Y18" s="6">
        <v>6</v>
      </c>
      <c r="Z18" s="6">
        <v>5</v>
      </c>
      <c r="AA18" s="6">
        <v>6</v>
      </c>
      <c r="AB18" s="6">
        <v>10</v>
      </c>
      <c r="AC18" s="6"/>
      <c r="AD18" s="6"/>
      <c r="AE18" s="6">
        <v>2</v>
      </c>
      <c r="AF18" s="6">
        <v>6</v>
      </c>
      <c r="AG18" s="6">
        <v>11</v>
      </c>
      <c r="AH18" s="6">
        <v>1</v>
      </c>
      <c r="AI18" s="6">
        <v>5</v>
      </c>
      <c r="AJ18" s="6">
        <v>3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12">
      <c r="A19" s="4" t="s">
        <v>20</v>
      </c>
      <c r="B19" s="6">
        <v>6</v>
      </c>
      <c r="C19" s="6">
        <v>12</v>
      </c>
      <c r="D19" s="6">
        <v>14</v>
      </c>
      <c r="E19" s="6">
        <v>14</v>
      </c>
      <c r="F19" s="6">
        <v>14</v>
      </c>
      <c r="G19" s="6"/>
      <c r="H19" s="6">
        <v>8</v>
      </c>
      <c r="I19" s="6">
        <v>8</v>
      </c>
      <c r="J19" s="6">
        <v>9</v>
      </c>
      <c r="K19" s="6">
        <v>14</v>
      </c>
      <c r="L19" s="6">
        <v>13</v>
      </c>
      <c r="M19" s="6">
        <v>11</v>
      </c>
      <c r="N19" s="6">
        <v>14</v>
      </c>
      <c r="O19" s="6">
        <v>8</v>
      </c>
      <c r="P19" s="6">
        <v>13</v>
      </c>
      <c r="Q19" s="6">
        <v>14</v>
      </c>
      <c r="R19" s="6"/>
      <c r="S19" s="6">
        <v>13</v>
      </c>
      <c r="T19" s="6"/>
      <c r="U19" s="6">
        <v>6</v>
      </c>
      <c r="V19" s="6">
        <v>6</v>
      </c>
      <c r="W19" s="6">
        <v>3</v>
      </c>
      <c r="X19" s="6">
        <v>11</v>
      </c>
      <c r="Y19" s="6">
        <v>8</v>
      </c>
      <c r="Z19" s="6">
        <v>15</v>
      </c>
      <c r="AA19" s="6">
        <v>14</v>
      </c>
      <c r="AB19" s="6">
        <v>13</v>
      </c>
      <c r="AC19" s="6"/>
      <c r="AD19" s="6">
        <v>2</v>
      </c>
      <c r="AE19" s="6">
        <v>9</v>
      </c>
      <c r="AF19" s="6">
        <v>15</v>
      </c>
      <c r="AG19" s="6">
        <v>15</v>
      </c>
      <c r="AH19" s="6">
        <v>10</v>
      </c>
      <c r="AI19" s="6">
        <v>12</v>
      </c>
      <c r="AJ19" s="6">
        <v>5</v>
      </c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12">
      <c r="A20" s="4" t="s">
        <v>21</v>
      </c>
      <c r="B20" s="6">
        <v>14</v>
      </c>
      <c r="C20" s="6">
        <v>9</v>
      </c>
      <c r="D20" s="6">
        <v>5</v>
      </c>
      <c r="E20" s="6">
        <v>11</v>
      </c>
      <c r="F20" s="6">
        <v>13</v>
      </c>
      <c r="G20" s="6"/>
      <c r="H20" s="6">
        <v>7</v>
      </c>
      <c r="I20" s="6">
        <v>3</v>
      </c>
      <c r="J20" s="6">
        <v>8</v>
      </c>
      <c r="K20" s="6">
        <v>5</v>
      </c>
      <c r="L20" s="6">
        <v>4</v>
      </c>
      <c r="M20" s="6">
        <v>9</v>
      </c>
      <c r="N20" s="6">
        <v>3</v>
      </c>
      <c r="O20" s="6">
        <v>3</v>
      </c>
      <c r="P20" s="6">
        <v>7</v>
      </c>
      <c r="Q20" s="6">
        <v>6</v>
      </c>
      <c r="R20" s="6"/>
      <c r="S20" s="6">
        <v>12</v>
      </c>
      <c r="T20" s="6"/>
      <c r="U20" s="6">
        <v>7</v>
      </c>
      <c r="V20" s="6">
        <v>7</v>
      </c>
      <c r="W20" s="6">
        <v>7</v>
      </c>
      <c r="X20" s="6">
        <v>12</v>
      </c>
      <c r="Y20" s="6">
        <v>10</v>
      </c>
      <c r="Z20" s="6">
        <v>3</v>
      </c>
      <c r="AA20" s="6">
        <v>4</v>
      </c>
      <c r="AB20" s="6">
        <v>14</v>
      </c>
      <c r="AC20" s="6"/>
      <c r="AD20" s="6">
        <v>3</v>
      </c>
      <c r="AE20" s="6">
        <v>14</v>
      </c>
      <c r="AF20" s="6">
        <v>2</v>
      </c>
      <c r="AG20" s="6">
        <v>9</v>
      </c>
      <c r="AH20" s="6">
        <v>9</v>
      </c>
      <c r="AI20" s="6">
        <v>8</v>
      </c>
      <c r="AJ20" s="6">
        <v>4</v>
      </c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ht="12">
      <c r="A21" s="4" t="s">
        <v>22</v>
      </c>
      <c r="B21" s="6">
        <v>9</v>
      </c>
      <c r="C21" s="6">
        <v>11</v>
      </c>
      <c r="D21" s="6">
        <v>12</v>
      </c>
      <c r="E21" s="6">
        <v>12</v>
      </c>
      <c r="F21" s="6">
        <v>9</v>
      </c>
      <c r="G21" s="6"/>
      <c r="H21" s="6">
        <v>13</v>
      </c>
      <c r="I21" s="6">
        <v>5</v>
      </c>
      <c r="J21" s="6">
        <v>14</v>
      </c>
      <c r="K21" s="6">
        <v>12</v>
      </c>
      <c r="L21" s="6">
        <v>12</v>
      </c>
      <c r="M21" s="6">
        <v>7</v>
      </c>
      <c r="N21" s="6">
        <v>8</v>
      </c>
      <c r="O21" s="6">
        <v>7</v>
      </c>
      <c r="P21" s="6">
        <v>14</v>
      </c>
      <c r="Q21" s="6">
        <v>12</v>
      </c>
      <c r="R21" s="6"/>
      <c r="S21" s="6">
        <v>7</v>
      </c>
      <c r="T21" s="6"/>
      <c r="U21" s="6">
        <v>14</v>
      </c>
      <c r="V21" s="6">
        <v>14</v>
      </c>
      <c r="W21" s="6">
        <v>13</v>
      </c>
      <c r="X21" s="6">
        <v>14</v>
      </c>
      <c r="Y21" s="6">
        <v>9</v>
      </c>
      <c r="Z21" s="6">
        <v>6</v>
      </c>
      <c r="AA21" s="6">
        <v>8</v>
      </c>
      <c r="AB21" s="6">
        <v>11</v>
      </c>
      <c r="AC21" s="6"/>
      <c r="AD21" s="6">
        <v>13</v>
      </c>
      <c r="AE21" s="6">
        <v>13</v>
      </c>
      <c r="AF21" s="6">
        <v>12</v>
      </c>
      <c r="AG21" s="6">
        <v>14</v>
      </c>
      <c r="AH21" s="6">
        <v>13</v>
      </c>
      <c r="AI21" s="6">
        <v>13</v>
      </c>
      <c r="AJ21" s="6">
        <v>14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12">
      <c r="A22" s="4" t="s">
        <v>23</v>
      </c>
      <c r="B22" s="6">
        <v>12</v>
      </c>
      <c r="C22" s="6">
        <v>3</v>
      </c>
      <c r="D22" s="6">
        <v>1</v>
      </c>
      <c r="E22" s="6">
        <v>2</v>
      </c>
      <c r="F22" s="6">
        <v>2</v>
      </c>
      <c r="G22" s="6"/>
      <c r="H22" s="6">
        <v>3</v>
      </c>
      <c r="I22" s="6">
        <v>11</v>
      </c>
      <c r="J22" s="6">
        <v>5</v>
      </c>
      <c r="K22" s="6">
        <v>10</v>
      </c>
      <c r="L22" s="6">
        <v>9</v>
      </c>
      <c r="M22" s="6">
        <v>6</v>
      </c>
      <c r="N22" s="6">
        <v>5</v>
      </c>
      <c r="O22" s="6">
        <v>10</v>
      </c>
      <c r="P22" s="6">
        <v>10</v>
      </c>
      <c r="Q22" s="6">
        <v>10</v>
      </c>
      <c r="R22" s="6"/>
      <c r="S22" s="6">
        <v>2</v>
      </c>
      <c r="T22" s="6"/>
      <c r="U22" s="6">
        <v>5</v>
      </c>
      <c r="V22" s="6">
        <v>5</v>
      </c>
      <c r="W22" s="6">
        <v>5</v>
      </c>
      <c r="X22" s="6">
        <v>1</v>
      </c>
      <c r="Y22" s="6">
        <v>3</v>
      </c>
      <c r="Z22" s="6">
        <v>1</v>
      </c>
      <c r="AA22" s="6">
        <v>11</v>
      </c>
      <c r="AB22" s="6">
        <v>2</v>
      </c>
      <c r="AC22" s="6"/>
      <c r="AD22" s="6">
        <v>8</v>
      </c>
      <c r="AE22" s="6">
        <v>4</v>
      </c>
      <c r="AF22" s="6">
        <v>4</v>
      </c>
      <c r="AG22" s="6">
        <v>2</v>
      </c>
      <c r="AH22" s="6">
        <v>4</v>
      </c>
      <c r="AI22" s="6">
        <v>2</v>
      </c>
      <c r="AJ22" s="6">
        <v>9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12">
      <c r="A23" s="4" t="s">
        <v>24</v>
      </c>
      <c r="B23" s="6">
        <v>7</v>
      </c>
      <c r="C23" s="6">
        <v>13</v>
      </c>
      <c r="D23" s="6">
        <v>8</v>
      </c>
      <c r="E23" s="6">
        <v>3</v>
      </c>
      <c r="F23" s="6">
        <v>1</v>
      </c>
      <c r="G23" s="6"/>
      <c r="H23" s="6">
        <v>10</v>
      </c>
      <c r="I23" s="6">
        <v>9</v>
      </c>
      <c r="J23" s="6">
        <v>11</v>
      </c>
      <c r="K23" s="6">
        <v>9</v>
      </c>
      <c r="L23" s="6">
        <v>11</v>
      </c>
      <c r="M23" s="6">
        <v>14</v>
      </c>
      <c r="N23" s="6">
        <v>10</v>
      </c>
      <c r="O23" s="6">
        <v>13</v>
      </c>
      <c r="P23" s="6">
        <v>9</v>
      </c>
      <c r="Q23" s="6">
        <v>8</v>
      </c>
      <c r="R23" s="6"/>
      <c r="S23" s="6">
        <v>6</v>
      </c>
      <c r="T23" s="6"/>
      <c r="U23" s="6">
        <v>13</v>
      </c>
      <c r="V23" s="6">
        <v>13</v>
      </c>
      <c r="W23" s="6">
        <v>10</v>
      </c>
      <c r="X23" s="6">
        <v>6</v>
      </c>
      <c r="Y23" s="6">
        <v>13</v>
      </c>
      <c r="Z23" s="6">
        <v>9</v>
      </c>
      <c r="AA23" s="6">
        <v>12</v>
      </c>
      <c r="AB23" s="6">
        <v>12</v>
      </c>
      <c r="AC23" s="6"/>
      <c r="AD23" s="6">
        <v>10</v>
      </c>
      <c r="AE23" s="6">
        <v>5</v>
      </c>
      <c r="AF23" s="6">
        <v>11</v>
      </c>
      <c r="AG23" s="6">
        <v>8</v>
      </c>
      <c r="AH23" s="6">
        <v>11</v>
      </c>
      <c r="AI23" s="6">
        <v>10</v>
      </c>
      <c r="AJ23" s="6">
        <v>10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2">
      <c r="A24" s="4" t="s">
        <v>25</v>
      </c>
      <c r="B24" s="6">
        <v>2</v>
      </c>
      <c r="C24" s="6">
        <v>15</v>
      </c>
      <c r="D24" s="6">
        <v>2</v>
      </c>
      <c r="E24" s="6">
        <v>4</v>
      </c>
      <c r="F24" s="6">
        <v>11</v>
      </c>
      <c r="G24" s="6"/>
      <c r="H24" s="6">
        <v>9</v>
      </c>
      <c r="I24" s="6">
        <v>10</v>
      </c>
      <c r="J24" s="6">
        <v>3</v>
      </c>
      <c r="K24" s="6">
        <v>4</v>
      </c>
      <c r="L24" s="6">
        <v>6</v>
      </c>
      <c r="M24" s="6">
        <v>3</v>
      </c>
      <c r="N24" s="6">
        <v>11</v>
      </c>
      <c r="O24" s="6">
        <v>15</v>
      </c>
      <c r="P24" s="6">
        <v>3</v>
      </c>
      <c r="Q24" s="6">
        <v>9</v>
      </c>
      <c r="R24" s="6"/>
      <c r="S24" s="6">
        <v>5</v>
      </c>
      <c r="T24" s="6"/>
      <c r="U24" s="6">
        <v>9</v>
      </c>
      <c r="V24" s="6">
        <v>9</v>
      </c>
      <c r="W24" s="6">
        <v>9</v>
      </c>
      <c r="X24" s="6">
        <v>9</v>
      </c>
      <c r="Y24" s="6">
        <v>12</v>
      </c>
      <c r="Z24" s="6">
        <v>7</v>
      </c>
      <c r="AA24" s="6">
        <v>3</v>
      </c>
      <c r="AB24" s="6">
        <v>6</v>
      </c>
      <c r="AC24" s="6"/>
      <c r="AD24" s="6">
        <v>14</v>
      </c>
      <c r="AE24" s="6">
        <v>6</v>
      </c>
      <c r="AF24" s="6">
        <v>7</v>
      </c>
      <c r="AG24" s="6">
        <v>7</v>
      </c>
      <c r="AH24" s="6">
        <v>3</v>
      </c>
      <c r="AI24" s="6">
        <v>3</v>
      </c>
      <c r="AJ24" s="6">
        <v>1</v>
      </c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12">
      <c r="A25" s="4" t="s">
        <v>26</v>
      </c>
      <c r="B25" s="6">
        <v>8</v>
      </c>
      <c r="C25" s="6">
        <v>6</v>
      </c>
      <c r="D25" s="6">
        <v>13</v>
      </c>
      <c r="E25" s="6">
        <v>13</v>
      </c>
      <c r="F25" s="6">
        <v>10</v>
      </c>
      <c r="G25" s="6"/>
      <c r="H25" s="6">
        <v>4</v>
      </c>
      <c r="I25" s="6">
        <v>7</v>
      </c>
      <c r="J25" s="6">
        <v>10</v>
      </c>
      <c r="K25" s="6">
        <v>11</v>
      </c>
      <c r="L25" s="6">
        <v>5</v>
      </c>
      <c r="M25" s="6">
        <v>13</v>
      </c>
      <c r="N25" s="6">
        <v>9</v>
      </c>
      <c r="O25" s="6">
        <v>12</v>
      </c>
      <c r="P25" s="6">
        <v>11</v>
      </c>
      <c r="Q25" s="6">
        <v>7</v>
      </c>
      <c r="R25" s="6"/>
      <c r="S25" s="6">
        <v>8</v>
      </c>
      <c r="T25" s="6"/>
      <c r="U25" s="6">
        <v>11</v>
      </c>
      <c r="V25" s="6">
        <v>11</v>
      </c>
      <c r="W25" s="6">
        <v>8</v>
      </c>
      <c r="X25" s="6">
        <v>5</v>
      </c>
      <c r="Y25" s="6">
        <v>11</v>
      </c>
      <c r="Z25" s="6">
        <v>8</v>
      </c>
      <c r="AA25" s="6">
        <v>13</v>
      </c>
      <c r="AB25" s="6">
        <v>7</v>
      </c>
      <c r="AC25" s="6"/>
      <c r="AD25" s="6">
        <v>7</v>
      </c>
      <c r="AE25" s="6">
        <v>11</v>
      </c>
      <c r="AF25" s="6">
        <v>13</v>
      </c>
      <c r="AG25" s="6">
        <v>12</v>
      </c>
      <c r="AH25" s="6">
        <v>7</v>
      </c>
      <c r="AI25" s="6">
        <v>7</v>
      </c>
      <c r="AJ25" s="6">
        <v>11</v>
      </c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2">
      <c r="A26" s="4" t="s">
        <v>27</v>
      </c>
      <c r="B26" s="6">
        <v>15</v>
      </c>
      <c r="C26" s="6">
        <v>14</v>
      </c>
      <c r="D26" s="6">
        <v>15</v>
      </c>
      <c r="E26" s="6">
        <v>15</v>
      </c>
      <c r="F26" s="6">
        <v>12</v>
      </c>
      <c r="G26" s="6"/>
      <c r="H26" s="6">
        <v>14</v>
      </c>
      <c r="I26" s="6">
        <v>12</v>
      </c>
      <c r="J26" s="6">
        <v>15</v>
      </c>
      <c r="K26" s="6">
        <v>15</v>
      </c>
      <c r="L26" s="6">
        <v>8</v>
      </c>
      <c r="M26" s="6">
        <v>12</v>
      </c>
      <c r="N26" s="6">
        <v>15</v>
      </c>
      <c r="O26" s="6">
        <v>14</v>
      </c>
      <c r="P26" s="6">
        <v>12</v>
      </c>
      <c r="Q26" s="6">
        <v>13</v>
      </c>
      <c r="R26" s="6"/>
      <c r="S26" s="6">
        <v>14</v>
      </c>
      <c r="T26" s="6"/>
      <c r="U26" s="6">
        <v>12</v>
      </c>
      <c r="V26" s="6">
        <v>12</v>
      </c>
      <c r="W26" s="6">
        <v>15</v>
      </c>
      <c r="X26" s="6">
        <v>3</v>
      </c>
      <c r="Y26" s="6">
        <v>15</v>
      </c>
      <c r="Z26" s="6">
        <v>11</v>
      </c>
      <c r="AA26" s="6">
        <v>15</v>
      </c>
      <c r="AB26" s="6">
        <v>15</v>
      </c>
      <c r="AC26" s="6"/>
      <c r="AD26" s="6">
        <v>15</v>
      </c>
      <c r="AE26" s="6">
        <v>8</v>
      </c>
      <c r="AF26" s="6">
        <v>14</v>
      </c>
      <c r="AG26" s="6">
        <v>13</v>
      </c>
      <c r="AH26" s="6">
        <v>12</v>
      </c>
      <c r="AI26" s="6">
        <v>14</v>
      </c>
      <c r="AJ26" s="6">
        <v>15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ht="12">
      <c r="A27" s="10" t="s">
        <v>28</v>
      </c>
      <c r="B27" s="9" t="s">
        <v>7</v>
      </c>
      <c r="H27" s="9" t="s">
        <v>7</v>
      </c>
      <c r="R27" s="9" t="s">
        <v>7</v>
      </c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2">
      <c r="A28" s="4" t="s">
        <v>13</v>
      </c>
      <c r="B28" s="6">
        <v>6</v>
      </c>
      <c r="C28" s="6">
        <v>8</v>
      </c>
      <c r="D28" s="6">
        <v>3</v>
      </c>
      <c r="E28" s="6">
        <v>1</v>
      </c>
      <c r="F28" s="6">
        <v>1</v>
      </c>
      <c r="G28" s="6">
        <v>7</v>
      </c>
      <c r="H28" s="6">
        <v>3</v>
      </c>
      <c r="I28" s="6">
        <v>4</v>
      </c>
      <c r="J28" s="6">
        <v>1</v>
      </c>
      <c r="K28" s="6">
        <v>4</v>
      </c>
      <c r="L28" s="6">
        <v>13</v>
      </c>
      <c r="M28" s="6">
        <v>7</v>
      </c>
      <c r="N28" s="6">
        <v>15</v>
      </c>
      <c r="O28" s="6">
        <v>15</v>
      </c>
      <c r="P28" s="6">
        <v>14</v>
      </c>
      <c r="Q28" s="6">
        <v>7</v>
      </c>
      <c r="R28" s="6"/>
      <c r="S28" s="6">
        <v>1</v>
      </c>
      <c r="T28" s="6"/>
      <c r="U28" s="6">
        <v>1</v>
      </c>
      <c r="V28" s="6">
        <v>1</v>
      </c>
      <c r="W28" s="6">
        <v>1</v>
      </c>
      <c r="X28" s="6">
        <v>11</v>
      </c>
      <c r="Y28" s="6">
        <v>1</v>
      </c>
      <c r="Z28" s="6">
        <v>11</v>
      </c>
      <c r="AA28" s="6">
        <v>1</v>
      </c>
      <c r="AB28" s="6">
        <v>2</v>
      </c>
      <c r="AC28" s="6"/>
      <c r="AD28" s="6">
        <v>12</v>
      </c>
      <c r="AE28" s="6">
        <v>3</v>
      </c>
      <c r="AF28" s="6">
        <v>2</v>
      </c>
      <c r="AG28" s="6">
        <v>10</v>
      </c>
      <c r="AH28" s="6">
        <v>3</v>
      </c>
      <c r="AI28" s="6">
        <v>2</v>
      </c>
      <c r="AJ28" s="6">
        <v>4</v>
      </c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12">
      <c r="A29" s="4" t="s">
        <v>14</v>
      </c>
      <c r="B29" s="6">
        <v>15</v>
      </c>
      <c r="C29" s="6">
        <v>4</v>
      </c>
      <c r="D29" s="6">
        <v>9</v>
      </c>
      <c r="E29" s="6">
        <v>2</v>
      </c>
      <c r="F29" s="6">
        <v>2</v>
      </c>
      <c r="G29" s="6">
        <v>2</v>
      </c>
      <c r="H29" s="6">
        <v>9</v>
      </c>
      <c r="I29" s="6">
        <v>12</v>
      </c>
      <c r="J29" s="6">
        <v>3</v>
      </c>
      <c r="K29" s="6">
        <v>10</v>
      </c>
      <c r="L29" s="6">
        <v>2</v>
      </c>
      <c r="M29" s="6">
        <v>1</v>
      </c>
      <c r="N29" s="6">
        <v>3</v>
      </c>
      <c r="O29" s="6">
        <v>11</v>
      </c>
      <c r="P29" s="6">
        <v>2</v>
      </c>
      <c r="Q29" s="6">
        <v>14</v>
      </c>
      <c r="R29" s="6"/>
      <c r="S29" s="6">
        <v>11</v>
      </c>
      <c r="T29" s="6"/>
      <c r="U29" s="6">
        <v>8</v>
      </c>
      <c r="V29" s="6">
        <v>8</v>
      </c>
      <c r="W29" s="6">
        <v>14</v>
      </c>
      <c r="X29" s="6">
        <v>5</v>
      </c>
      <c r="Y29" s="6">
        <v>2</v>
      </c>
      <c r="Z29" s="6">
        <v>2</v>
      </c>
      <c r="AA29" s="6">
        <v>8</v>
      </c>
      <c r="AB29" s="6">
        <v>13</v>
      </c>
      <c r="AC29" s="6"/>
      <c r="AD29" s="6">
        <v>8</v>
      </c>
      <c r="AE29" s="6">
        <v>10</v>
      </c>
      <c r="AF29" s="6">
        <v>5</v>
      </c>
      <c r="AG29" s="6">
        <v>2</v>
      </c>
      <c r="AH29" s="6">
        <v>13</v>
      </c>
      <c r="AI29" s="6">
        <v>14</v>
      </c>
      <c r="AJ29" s="6">
        <v>11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36" ht="12">
      <c r="A30" s="4" t="s">
        <v>15</v>
      </c>
      <c r="B30" s="6">
        <v>7</v>
      </c>
      <c r="C30" s="6">
        <v>3</v>
      </c>
      <c r="D30" s="6">
        <v>11</v>
      </c>
      <c r="E30" s="6">
        <v>3</v>
      </c>
      <c r="F30" s="6">
        <v>6</v>
      </c>
      <c r="G30" s="6">
        <v>1</v>
      </c>
      <c r="H30" s="6">
        <v>10</v>
      </c>
      <c r="I30" s="6">
        <v>13</v>
      </c>
      <c r="J30" s="6">
        <v>4</v>
      </c>
      <c r="K30" s="6">
        <v>9</v>
      </c>
      <c r="L30" s="6">
        <v>1</v>
      </c>
      <c r="M30" s="6">
        <v>15</v>
      </c>
      <c r="N30" s="6">
        <v>4</v>
      </c>
      <c r="O30" s="6">
        <v>9</v>
      </c>
      <c r="P30" s="6">
        <v>15</v>
      </c>
      <c r="Q30" s="6">
        <v>15</v>
      </c>
      <c r="R30" s="6"/>
      <c r="S30" s="6">
        <v>2</v>
      </c>
      <c r="T30" s="6"/>
      <c r="U30" s="6">
        <v>9</v>
      </c>
      <c r="V30" s="6">
        <v>9</v>
      </c>
      <c r="W30" s="6">
        <v>13</v>
      </c>
      <c r="X30" s="6">
        <v>1</v>
      </c>
      <c r="Y30" s="6">
        <v>12</v>
      </c>
      <c r="Z30" s="6">
        <v>3</v>
      </c>
      <c r="AA30" s="6">
        <v>13</v>
      </c>
      <c r="AB30" s="6">
        <v>5</v>
      </c>
      <c r="AC30" s="6"/>
      <c r="AD30" s="6">
        <v>9</v>
      </c>
      <c r="AE30" s="6">
        <v>12</v>
      </c>
      <c r="AF30" s="6">
        <v>9</v>
      </c>
      <c r="AG30" s="6">
        <v>3</v>
      </c>
      <c r="AH30" s="6">
        <v>14</v>
      </c>
      <c r="AI30" s="6">
        <v>12</v>
      </c>
      <c r="AJ30" s="6">
        <v>10</v>
      </c>
    </row>
    <row r="31" spans="1:36" ht="12">
      <c r="A31" s="4" t="s">
        <v>16</v>
      </c>
      <c r="B31" s="6">
        <v>3</v>
      </c>
      <c r="C31" s="6">
        <v>12</v>
      </c>
      <c r="D31" s="6">
        <v>6</v>
      </c>
      <c r="E31" s="6">
        <v>8</v>
      </c>
      <c r="F31" s="6">
        <v>7</v>
      </c>
      <c r="G31" s="6">
        <v>5</v>
      </c>
      <c r="H31" s="6">
        <v>7</v>
      </c>
      <c r="I31" s="6">
        <v>9</v>
      </c>
      <c r="J31" s="6">
        <v>12</v>
      </c>
      <c r="K31" s="6">
        <v>5</v>
      </c>
      <c r="L31" s="6">
        <v>14</v>
      </c>
      <c r="M31" s="6">
        <v>10</v>
      </c>
      <c r="N31" s="6">
        <v>5</v>
      </c>
      <c r="O31" s="6">
        <v>10</v>
      </c>
      <c r="P31" s="6">
        <v>3</v>
      </c>
      <c r="Q31" s="6">
        <v>4</v>
      </c>
      <c r="R31" s="6"/>
      <c r="S31" s="6">
        <v>3</v>
      </c>
      <c r="T31" s="6"/>
      <c r="U31" s="6">
        <v>2</v>
      </c>
      <c r="V31" s="6">
        <v>2</v>
      </c>
      <c r="W31" s="6">
        <v>5</v>
      </c>
      <c r="X31" s="6">
        <v>12</v>
      </c>
      <c r="Y31" s="6">
        <v>5</v>
      </c>
      <c r="Z31" s="6">
        <v>10</v>
      </c>
      <c r="AA31" s="6">
        <v>15</v>
      </c>
      <c r="AB31" s="6">
        <v>4</v>
      </c>
      <c r="AC31" s="6"/>
      <c r="AD31" s="6">
        <v>2</v>
      </c>
      <c r="AE31" s="6">
        <v>13</v>
      </c>
      <c r="AF31" s="6">
        <v>8</v>
      </c>
      <c r="AG31" s="6">
        <v>15</v>
      </c>
      <c r="AH31" s="6">
        <v>1</v>
      </c>
      <c r="AI31" s="6">
        <v>1</v>
      </c>
      <c r="AJ31" s="6">
        <v>2</v>
      </c>
    </row>
    <row r="32" spans="1:36" ht="12">
      <c r="A32" s="4" t="s">
        <v>17</v>
      </c>
      <c r="B32" s="6">
        <v>14</v>
      </c>
      <c r="C32" s="6">
        <v>11</v>
      </c>
      <c r="D32" s="6">
        <v>7</v>
      </c>
      <c r="E32" s="6">
        <v>9</v>
      </c>
      <c r="F32" s="6">
        <v>9</v>
      </c>
      <c r="G32" s="6">
        <v>6</v>
      </c>
      <c r="H32" s="6">
        <v>8</v>
      </c>
      <c r="I32" s="6">
        <v>14</v>
      </c>
      <c r="J32" s="6">
        <v>7</v>
      </c>
      <c r="K32" s="6">
        <v>2</v>
      </c>
      <c r="L32" s="6">
        <v>12</v>
      </c>
      <c r="M32" s="6">
        <v>2</v>
      </c>
      <c r="N32" s="6">
        <v>12</v>
      </c>
      <c r="O32" s="6">
        <v>14</v>
      </c>
      <c r="P32" s="6">
        <v>13</v>
      </c>
      <c r="Q32" s="6">
        <v>1</v>
      </c>
      <c r="R32" s="6"/>
      <c r="S32" s="6">
        <v>15</v>
      </c>
      <c r="T32" s="6"/>
      <c r="U32" s="6">
        <v>6</v>
      </c>
      <c r="V32" s="6">
        <v>6</v>
      </c>
      <c r="W32" s="6">
        <v>4</v>
      </c>
      <c r="X32" s="6">
        <v>4</v>
      </c>
      <c r="Y32" s="6">
        <v>15</v>
      </c>
      <c r="Z32" s="6">
        <v>13</v>
      </c>
      <c r="AA32" s="6">
        <v>14</v>
      </c>
      <c r="AB32" s="6">
        <v>12</v>
      </c>
      <c r="AC32" s="6"/>
      <c r="AD32" s="6">
        <v>11</v>
      </c>
      <c r="AE32" s="6">
        <v>11</v>
      </c>
      <c r="AF32" s="6">
        <v>15</v>
      </c>
      <c r="AG32" s="6">
        <v>6</v>
      </c>
      <c r="AH32" s="6">
        <v>2</v>
      </c>
      <c r="AI32" s="6">
        <v>5</v>
      </c>
      <c r="AJ32" s="6">
        <v>1</v>
      </c>
    </row>
    <row r="33" spans="1:36" ht="12">
      <c r="A33" s="4" t="s">
        <v>18</v>
      </c>
      <c r="B33" s="6">
        <v>8</v>
      </c>
      <c r="C33" s="6">
        <v>9</v>
      </c>
      <c r="D33" s="6">
        <v>10</v>
      </c>
      <c r="E33" s="6">
        <v>10</v>
      </c>
      <c r="F33" s="6">
        <v>12</v>
      </c>
      <c r="G33" s="6">
        <v>15</v>
      </c>
      <c r="H33" s="6">
        <v>6</v>
      </c>
      <c r="I33" s="6">
        <v>10</v>
      </c>
      <c r="J33" s="6">
        <v>10</v>
      </c>
      <c r="K33" s="6">
        <v>12</v>
      </c>
      <c r="L33" s="6">
        <v>11</v>
      </c>
      <c r="M33" s="6">
        <v>9</v>
      </c>
      <c r="N33" s="6">
        <v>9</v>
      </c>
      <c r="O33" s="6">
        <v>8</v>
      </c>
      <c r="P33" s="6">
        <v>7</v>
      </c>
      <c r="Q33" s="6">
        <v>13</v>
      </c>
      <c r="R33" s="6"/>
      <c r="S33" s="6">
        <v>12</v>
      </c>
      <c r="T33" s="6"/>
      <c r="U33" s="6">
        <v>3</v>
      </c>
      <c r="V33" s="6">
        <v>3</v>
      </c>
      <c r="W33" s="6">
        <v>11</v>
      </c>
      <c r="X33" s="6">
        <v>9</v>
      </c>
      <c r="Y33" s="6">
        <v>11</v>
      </c>
      <c r="Z33" s="6">
        <v>12</v>
      </c>
      <c r="AA33" s="6">
        <v>12</v>
      </c>
      <c r="AB33" s="6">
        <v>8</v>
      </c>
      <c r="AC33" s="6"/>
      <c r="AD33" s="6">
        <v>10</v>
      </c>
      <c r="AE33" s="6">
        <v>15</v>
      </c>
      <c r="AF33" s="6">
        <v>14</v>
      </c>
      <c r="AG33" s="6">
        <v>8</v>
      </c>
      <c r="AH33" s="6">
        <v>5</v>
      </c>
      <c r="AI33" s="6">
        <v>4</v>
      </c>
      <c r="AJ33" s="6">
        <v>8</v>
      </c>
    </row>
    <row r="34" spans="1:36" ht="12">
      <c r="A34" s="4" t="s">
        <v>19</v>
      </c>
      <c r="B34" s="6">
        <v>1</v>
      </c>
      <c r="C34" s="6">
        <v>6</v>
      </c>
      <c r="D34" s="6">
        <v>4</v>
      </c>
      <c r="E34" s="6">
        <v>4</v>
      </c>
      <c r="F34" s="6">
        <v>10</v>
      </c>
      <c r="G34" s="6">
        <v>3</v>
      </c>
      <c r="H34" s="6">
        <v>1</v>
      </c>
      <c r="I34" s="6">
        <v>5</v>
      </c>
      <c r="J34" s="6">
        <v>9</v>
      </c>
      <c r="K34" s="6">
        <v>3</v>
      </c>
      <c r="L34" s="6">
        <v>15</v>
      </c>
      <c r="M34" s="6">
        <v>3</v>
      </c>
      <c r="N34" s="6">
        <v>10</v>
      </c>
      <c r="O34" s="6">
        <v>3</v>
      </c>
      <c r="P34" s="6">
        <v>11</v>
      </c>
      <c r="Q34" s="6">
        <v>2</v>
      </c>
      <c r="R34" s="6"/>
      <c r="S34" s="6">
        <v>10</v>
      </c>
      <c r="T34" s="6"/>
      <c r="U34" s="6">
        <v>10</v>
      </c>
      <c r="V34" s="6">
        <v>10</v>
      </c>
      <c r="W34" s="6">
        <v>3</v>
      </c>
      <c r="X34" s="6">
        <v>10</v>
      </c>
      <c r="Y34" s="6">
        <v>6</v>
      </c>
      <c r="Z34" s="6">
        <v>1</v>
      </c>
      <c r="AA34" s="6">
        <v>11</v>
      </c>
      <c r="AB34" s="6">
        <v>3</v>
      </c>
      <c r="AC34" s="6"/>
      <c r="AD34" s="6">
        <v>15</v>
      </c>
      <c r="AE34" s="6">
        <v>1</v>
      </c>
      <c r="AF34" s="6">
        <v>7</v>
      </c>
      <c r="AG34" s="6">
        <v>5</v>
      </c>
      <c r="AH34" s="6">
        <v>4</v>
      </c>
      <c r="AI34" s="6">
        <v>6</v>
      </c>
      <c r="AJ34" s="6">
        <v>5</v>
      </c>
    </row>
    <row r="35" spans="1:36" ht="12">
      <c r="A35" s="4" t="s">
        <v>20</v>
      </c>
      <c r="B35" s="6">
        <v>13</v>
      </c>
      <c r="C35" s="6">
        <v>5</v>
      </c>
      <c r="D35" s="6">
        <v>14</v>
      </c>
      <c r="E35" s="6">
        <v>11</v>
      </c>
      <c r="F35" s="6">
        <v>8</v>
      </c>
      <c r="G35" s="6">
        <v>4</v>
      </c>
      <c r="H35" s="6">
        <v>11</v>
      </c>
      <c r="I35" s="6">
        <v>8</v>
      </c>
      <c r="J35" s="6">
        <v>11</v>
      </c>
      <c r="K35" s="6">
        <v>14</v>
      </c>
      <c r="L35" s="6">
        <v>4</v>
      </c>
      <c r="M35" s="6">
        <v>11</v>
      </c>
      <c r="N35" s="6">
        <v>2</v>
      </c>
      <c r="O35" s="6">
        <v>2</v>
      </c>
      <c r="P35" s="6">
        <v>12</v>
      </c>
      <c r="Q35" s="6">
        <v>12</v>
      </c>
      <c r="R35" s="6"/>
      <c r="S35" s="6">
        <v>9</v>
      </c>
      <c r="T35" s="6"/>
      <c r="U35" s="6">
        <v>5</v>
      </c>
      <c r="V35" s="6">
        <v>5</v>
      </c>
      <c r="W35" s="6">
        <v>12</v>
      </c>
      <c r="X35" s="6">
        <v>6</v>
      </c>
      <c r="Y35" s="6">
        <v>4</v>
      </c>
      <c r="Z35" s="6">
        <v>8</v>
      </c>
      <c r="AA35" s="6">
        <v>9</v>
      </c>
      <c r="AB35" s="6">
        <v>7</v>
      </c>
      <c r="AC35" s="6"/>
      <c r="AD35" s="6">
        <v>5</v>
      </c>
      <c r="AE35" s="6">
        <v>7</v>
      </c>
      <c r="AF35" s="6"/>
      <c r="AG35" s="6">
        <v>4</v>
      </c>
      <c r="AH35" s="6">
        <v>11</v>
      </c>
      <c r="AI35" s="6">
        <v>10</v>
      </c>
      <c r="AJ35" s="6">
        <v>12</v>
      </c>
    </row>
    <row r="36" spans="1:36" ht="12">
      <c r="A36" s="4" t="s">
        <v>21</v>
      </c>
      <c r="B36" s="6">
        <v>12</v>
      </c>
      <c r="C36" s="6">
        <v>13</v>
      </c>
      <c r="D36" s="6">
        <v>5</v>
      </c>
      <c r="E36" s="6">
        <v>12</v>
      </c>
      <c r="F36" s="6">
        <v>11</v>
      </c>
      <c r="G36" s="6">
        <v>8</v>
      </c>
      <c r="H36" s="6">
        <v>12</v>
      </c>
      <c r="I36" s="6">
        <v>11</v>
      </c>
      <c r="J36" s="6">
        <v>5</v>
      </c>
      <c r="K36" s="6">
        <v>13</v>
      </c>
      <c r="L36" s="6">
        <v>10</v>
      </c>
      <c r="M36" s="6">
        <v>14</v>
      </c>
      <c r="N36" s="6">
        <v>11</v>
      </c>
      <c r="O36" s="6">
        <v>13</v>
      </c>
      <c r="P36" s="6">
        <v>4</v>
      </c>
      <c r="Q36" s="6">
        <v>11</v>
      </c>
      <c r="R36" s="6"/>
      <c r="S36" s="6">
        <v>4</v>
      </c>
      <c r="T36" s="6"/>
      <c r="U36" s="6">
        <v>4</v>
      </c>
      <c r="V36" s="6">
        <v>4</v>
      </c>
      <c r="W36" s="6">
        <v>2</v>
      </c>
      <c r="X36" s="6">
        <v>13</v>
      </c>
      <c r="Y36" s="6">
        <v>9</v>
      </c>
      <c r="Z36" s="6">
        <v>15</v>
      </c>
      <c r="AA36" s="6">
        <v>10</v>
      </c>
      <c r="AB36" s="6">
        <v>1</v>
      </c>
      <c r="AC36" s="6"/>
      <c r="AD36" s="6">
        <v>7</v>
      </c>
      <c r="AE36" s="6">
        <v>6</v>
      </c>
      <c r="AF36" s="6">
        <v>1</v>
      </c>
      <c r="AG36" s="6">
        <v>11</v>
      </c>
      <c r="AH36" s="6">
        <v>15</v>
      </c>
      <c r="AI36" s="6">
        <v>3</v>
      </c>
      <c r="AJ36" s="6">
        <v>13</v>
      </c>
    </row>
    <row r="37" spans="1:36" ht="12">
      <c r="A37" s="4" t="s">
        <v>22</v>
      </c>
      <c r="B37" s="6">
        <v>4</v>
      </c>
      <c r="C37" s="6">
        <v>10</v>
      </c>
      <c r="D37" s="6">
        <v>12</v>
      </c>
      <c r="E37" s="6">
        <v>14</v>
      </c>
      <c r="F37" s="6">
        <v>14</v>
      </c>
      <c r="G37" s="6">
        <v>12</v>
      </c>
      <c r="H37" s="6">
        <v>5</v>
      </c>
      <c r="I37" s="6">
        <v>2</v>
      </c>
      <c r="J37" s="6">
        <v>13</v>
      </c>
      <c r="K37" s="6">
        <v>6</v>
      </c>
      <c r="L37" s="6">
        <v>5</v>
      </c>
      <c r="M37" s="6">
        <v>4</v>
      </c>
      <c r="N37" s="6">
        <v>1</v>
      </c>
      <c r="O37" s="6">
        <v>6</v>
      </c>
      <c r="P37" s="6">
        <v>10</v>
      </c>
      <c r="Q37" s="6">
        <v>10</v>
      </c>
      <c r="R37" s="6"/>
      <c r="S37" s="6">
        <v>8</v>
      </c>
      <c r="T37" s="6"/>
      <c r="U37" s="6">
        <v>11</v>
      </c>
      <c r="V37" s="6">
        <v>11</v>
      </c>
      <c r="W37" s="6">
        <v>6</v>
      </c>
      <c r="X37" s="6">
        <v>7</v>
      </c>
      <c r="Y37" s="6">
        <v>3</v>
      </c>
      <c r="Z37" s="6">
        <v>4</v>
      </c>
      <c r="AA37" s="6">
        <v>6</v>
      </c>
      <c r="AB37" s="6">
        <v>10</v>
      </c>
      <c r="AC37" s="6"/>
      <c r="AD37" s="6">
        <v>3</v>
      </c>
      <c r="AE37" s="6">
        <v>4</v>
      </c>
      <c r="AF37" s="6">
        <v>6</v>
      </c>
      <c r="AG37" s="6">
        <v>1</v>
      </c>
      <c r="AH37" s="6">
        <v>12</v>
      </c>
      <c r="AI37" s="6">
        <v>7</v>
      </c>
      <c r="AJ37" s="6">
        <v>9</v>
      </c>
    </row>
    <row r="38" spans="1:36" ht="12">
      <c r="A38" s="4" t="s">
        <v>23</v>
      </c>
      <c r="B38" s="6">
        <v>9</v>
      </c>
      <c r="C38" s="6">
        <v>2</v>
      </c>
      <c r="D38" s="6">
        <v>1</v>
      </c>
      <c r="E38" s="6">
        <v>13</v>
      </c>
      <c r="F38" s="6">
        <v>13</v>
      </c>
      <c r="G38" s="6">
        <v>13</v>
      </c>
      <c r="H38" s="6">
        <v>4</v>
      </c>
      <c r="I38" s="6">
        <v>7</v>
      </c>
      <c r="J38" s="6">
        <v>6</v>
      </c>
      <c r="K38" s="6">
        <v>11</v>
      </c>
      <c r="L38" s="6">
        <v>8</v>
      </c>
      <c r="M38" s="6">
        <v>8</v>
      </c>
      <c r="N38" s="6">
        <v>6</v>
      </c>
      <c r="O38" s="6">
        <v>7</v>
      </c>
      <c r="P38" s="6">
        <v>5</v>
      </c>
      <c r="Q38" s="6">
        <v>6</v>
      </c>
      <c r="R38" s="6"/>
      <c r="S38" s="6">
        <v>13</v>
      </c>
      <c r="T38" s="6"/>
      <c r="U38" s="6">
        <v>7</v>
      </c>
      <c r="V38" s="6">
        <v>7</v>
      </c>
      <c r="W38" s="6">
        <v>10</v>
      </c>
      <c r="X38" s="6">
        <v>2</v>
      </c>
      <c r="Y38" s="6">
        <v>10</v>
      </c>
      <c r="Z38" s="6">
        <v>6</v>
      </c>
      <c r="AA38" s="6">
        <v>5</v>
      </c>
      <c r="AB38" s="6">
        <v>11</v>
      </c>
      <c r="AC38" s="6"/>
      <c r="AD38" s="6">
        <v>6</v>
      </c>
      <c r="AE38" s="6">
        <v>8</v>
      </c>
      <c r="AF38" s="6">
        <v>13</v>
      </c>
      <c r="AG38" s="6">
        <v>14</v>
      </c>
      <c r="AH38" s="6">
        <v>6</v>
      </c>
      <c r="AI38" s="6">
        <v>9</v>
      </c>
      <c r="AJ38" s="6">
        <v>7</v>
      </c>
    </row>
    <row r="39" spans="1:36" ht="12">
      <c r="A39" s="4" t="s">
        <v>24</v>
      </c>
      <c r="B39" s="6">
        <v>11</v>
      </c>
      <c r="C39" s="6">
        <v>15</v>
      </c>
      <c r="D39" s="6">
        <v>8</v>
      </c>
      <c r="E39" s="6">
        <v>5</v>
      </c>
      <c r="F39" s="6">
        <v>3</v>
      </c>
      <c r="G39" s="6">
        <v>11</v>
      </c>
      <c r="H39" s="6">
        <v>13</v>
      </c>
      <c r="I39" s="6">
        <v>1</v>
      </c>
      <c r="J39" s="6">
        <v>2</v>
      </c>
      <c r="K39" s="6">
        <v>8</v>
      </c>
      <c r="L39" s="6">
        <v>7</v>
      </c>
      <c r="M39" s="6">
        <v>12</v>
      </c>
      <c r="N39" s="6">
        <v>14</v>
      </c>
      <c r="O39" s="6">
        <v>1</v>
      </c>
      <c r="P39" s="6">
        <v>1</v>
      </c>
      <c r="Q39" s="6">
        <v>9</v>
      </c>
      <c r="R39" s="6"/>
      <c r="S39" s="6">
        <v>5</v>
      </c>
      <c r="T39" s="6"/>
      <c r="U39" s="6">
        <v>13</v>
      </c>
      <c r="V39" s="6">
        <v>13</v>
      </c>
      <c r="W39" s="6">
        <v>9</v>
      </c>
      <c r="X39" s="6">
        <v>15</v>
      </c>
      <c r="Y39" s="6">
        <v>7</v>
      </c>
      <c r="Z39" s="6">
        <v>5</v>
      </c>
      <c r="AA39" s="6">
        <v>2</v>
      </c>
      <c r="AB39" s="6">
        <v>6</v>
      </c>
      <c r="AC39" s="6"/>
      <c r="AD39" s="6">
        <v>14</v>
      </c>
      <c r="AE39" s="6">
        <v>14</v>
      </c>
      <c r="AF39" s="6">
        <v>12</v>
      </c>
      <c r="AG39" s="6">
        <v>13</v>
      </c>
      <c r="AH39" s="6">
        <v>7</v>
      </c>
      <c r="AI39" s="6">
        <v>11</v>
      </c>
      <c r="AJ39" s="6">
        <v>6</v>
      </c>
    </row>
    <row r="40" spans="1:36" ht="12">
      <c r="A40" s="4" t="s">
        <v>25</v>
      </c>
      <c r="B40" s="6">
        <v>2</v>
      </c>
      <c r="C40" s="6">
        <v>1</v>
      </c>
      <c r="D40" s="6">
        <v>2</v>
      </c>
      <c r="E40" s="6">
        <v>6</v>
      </c>
      <c r="F40" s="6">
        <v>5</v>
      </c>
      <c r="G40" s="6">
        <v>9</v>
      </c>
      <c r="H40" s="6">
        <v>2</v>
      </c>
      <c r="I40" s="6">
        <v>3</v>
      </c>
      <c r="J40" s="6">
        <v>8</v>
      </c>
      <c r="K40" s="6">
        <v>1</v>
      </c>
      <c r="L40" s="6">
        <v>6</v>
      </c>
      <c r="M40" s="6">
        <v>5</v>
      </c>
      <c r="N40" s="6">
        <v>8</v>
      </c>
      <c r="O40" s="6">
        <v>4</v>
      </c>
      <c r="P40" s="6">
        <v>6</v>
      </c>
      <c r="Q40" s="6">
        <v>5</v>
      </c>
      <c r="R40" s="6"/>
      <c r="S40" s="6">
        <v>7</v>
      </c>
      <c r="T40" s="6"/>
      <c r="U40" s="6">
        <v>2</v>
      </c>
      <c r="V40" s="6">
        <v>2</v>
      </c>
      <c r="W40" s="6">
        <v>8</v>
      </c>
      <c r="X40" s="6">
        <v>8</v>
      </c>
      <c r="Y40" s="6">
        <v>13</v>
      </c>
      <c r="Z40" s="6">
        <v>7</v>
      </c>
      <c r="AA40" s="6">
        <v>7</v>
      </c>
      <c r="AB40" s="6">
        <v>9</v>
      </c>
      <c r="AC40" s="6"/>
      <c r="AD40" s="6">
        <v>4</v>
      </c>
      <c r="AE40" s="6">
        <v>2</v>
      </c>
      <c r="AF40" s="6">
        <v>11</v>
      </c>
      <c r="AG40" s="6">
        <v>7</v>
      </c>
      <c r="AH40" s="6">
        <v>8</v>
      </c>
      <c r="AI40" s="6">
        <v>8</v>
      </c>
      <c r="AJ40" s="6">
        <v>3</v>
      </c>
    </row>
    <row r="41" spans="1:36" ht="12">
      <c r="A41" s="4" t="s">
        <v>26</v>
      </c>
      <c r="B41" s="6">
        <v>10</v>
      </c>
      <c r="C41" s="6">
        <v>14</v>
      </c>
      <c r="D41" s="6">
        <v>13</v>
      </c>
      <c r="E41" s="6">
        <v>15</v>
      </c>
      <c r="F41" s="6">
        <v>15</v>
      </c>
      <c r="G41" s="6">
        <v>14</v>
      </c>
      <c r="H41" s="6">
        <v>15</v>
      </c>
      <c r="I41" s="6">
        <v>6</v>
      </c>
      <c r="J41" s="6">
        <v>15</v>
      </c>
      <c r="K41" s="6">
        <v>7</v>
      </c>
      <c r="L41" s="6">
        <v>9</v>
      </c>
      <c r="M41" s="6">
        <v>13</v>
      </c>
      <c r="N41" s="6">
        <v>13</v>
      </c>
      <c r="O41" s="6">
        <v>12</v>
      </c>
      <c r="P41" s="6">
        <v>9</v>
      </c>
      <c r="Q41" s="6">
        <v>8</v>
      </c>
      <c r="R41" s="6"/>
      <c r="S41" s="6">
        <v>14</v>
      </c>
      <c r="T41" s="6"/>
      <c r="U41" s="6">
        <v>15</v>
      </c>
      <c r="V41" s="6">
        <v>15</v>
      </c>
      <c r="W41" s="6">
        <v>5</v>
      </c>
      <c r="X41" s="6">
        <v>14</v>
      </c>
      <c r="Y41" s="6">
        <v>8</v>
      </c>
      <c r="Z41" s="6">
        <v>14</v>
      </c>
      <c r="AA41" s="6">
        <v>3</v>
      </c>
      <c r="AB41" s="6">
        <v>15</v>
      </c>
      <c r="AC41" s="6"/>
      <c r="AD41" s="6">
        <v>13</v>
      </c>
      <c r="AE41" s="6">
        <v>9</v>
      </c>
      <c r="AF41" s="6">
        <v>10</v>
      </c>
      <c r="AG41" s="6">
        <v>9</v>
      </c>
      <c r="AH41" s="6">
        <v>9</v>
      </c>
      <c r="AI41" s="6">
        <v>15</v>
      </c>
      <c r="AJ41" s="6">
        <v>15</v>
      </c>
    </row>
    <row r="42" spans="1:36" ht="12">
      <c r="A42" s="4" t="s">
        <v>27</v>
      </c>
      <c r="B42" s="6">
        <v>5</v>
      </c>
      <c r="C42" s="6">
        <v>7</v>
      </c>
      <c r="D42" s="6">
        <v>15</v>
      </c>
      <c r="E42" s="6">
        <v>7</v>
      </c>
      <c r="F42" s="6">
        <v>4</v>
      </c>
      <c r="G42" s="6">
        <v>10</v>
      </c>
      <c r="H42" s="6">
        <v>14</v>
      </c>
      <c r="I42" s="6">
        <v>15</v>
      </c>
      <c r="J42" s="6">
        <v>14</v>
      </c>
      <c r="K42" s="6">
        <v>15</v>
      </c>
      <c r="L42" s="6">
        <v>3</v>
      </c>
      <c r="M42" s="6">
        <v>6</v>
      </c>
      <c r="N42" s="6">
        <v>7</v>
      </c>
      <c r="O42" s="6">
        <v>5</v>
      </c>
      <c r="P42" s="6">
        <v>8</v>
      </c>
      <c r="Q42" s="6">
        <v>3</v>
      </c>
      <c r="R42" s="6"/>
      <c r="S42" s="6">
        <v>6</v>
      </c>
      <c r="T42" s="6"/>
      <c r="U42" s="6">
        <v>14</v>
      </c>
      <c r="V42" s="6">
        <v>14</v>
      </c>
      <c r="W42" s="6">
        <v>7</v>
      </c>
      <c r="X42" s="6">
        <v>3</v>
      </c>
      <c r="Y42" s="6">
        <v>14</v>
      </c>
      <c r="Z42" s="6">
        <v>9</v>
      </c>
      <c r="AA42" s="6">
        <v>4</v>
      </c>
      <c r="AB42" s="6">
        <v>14</v>
      </c>
      <c r="AC42" s="6"/>
      <c r="AD42" s="6">
        <v>1</v>
      </c>
      <c r="AE42" s="6">
        <v>5</v>
      </c>
      <c r="AF42" s="6">
        <v>4</v>
      </c>
      <c r="AG42" s="6">
        <v>12</v>
      </c>
      <c r="AH42" s="6">
        <v>10</v>
      </c>
      <c r="AI42" s="6">
        <v>13</v>
      </c>
      <c r="AJ42" s="6">
        <v>14</v>
      </c>
    </row>
    <row r="43" spans="1:18" ht="12">
      <c r="A43" s="10" t="s">
        <v>29</v>
      </c>
      <c r="B43" s="9" t="s">
        <v>30</v>
      </c>
      <c r="H43" s="9" t="s">
        <v>30</v>
      </c>
      <c r="R43" s="9" t="s">
        <v>30</v>
      </c>
    </row>
    <row r="44" spans="1:36" ht="12">
      <c r="A44" s="4" t="s">
        <v>31</v>
      </c>
      <c r="B44" s="6" t="s">
        <v>32</v>
      </c>
      <c r="C44" s="6" t="s">
        <v>32</v>
      </c>
      <c r="D44" s="6" t="s">
        <v>32</v>
      </c>
      <c r="E44" s="6" t="s">
        <v>32</v>
      </c>
      <c r="F44" s="6" t="s">
        <v>32</v>
      </c>
      <c r="G44" s="6" t="s">
        <v>32</v>
      </c>
      <c r="H44" s="6" t="s">
        <v>33</v>
      </c>
      <c r="I44" s="6" t="s">
        <v>33</v>
      </c>
      <c r="J44" s="6" t="s">
        <v>33</v>
      </c>
      <c r="K44" s="6" t="s">
        <v>33</v>
      </c>
      <c r="L44" s="6"/>
      <c r="M44" s="6" t="s">
        <v>34</v>
      </c>
      <c r="N44" s="6" t="s">
        <v>33</v>
      </c>
      <c r="O44" s="6" t="s">
        <v>33</v>
      </c>
      <c r="P44" s="6" t="s">
        <v>33</v>
      </c>
      <c r="Q44" s="6" t="s">
        <v>33</v>
      </c>
      <c r="S44" s="6" t="s">
        <v>32</v>
      </c>
      <c r="T44" s="6" t="s">
        <v>32</v>
      </c>
      <c r="U44" s="6" t="s">
        <v>32</v>
      </c>
      <c r="V44" s="6"/>
      <c r="W44" s="6" t="s">
        <v>32</v>
      </c>
      <c r="X44" s="6" t="s">
        <v>32</v>
      </c>
      <c r="Y44" s="6" t="s">
        <v>32</v>
      </c>
      <c r="Z44" s="6" t="s">
        <v>32</v>
      </c>
      <c r="AA44" s="6" t="s">
        <v>32</v>
      </c>
      <c r="AB44" s="6" t="s">
        <v>32</v>
      </c>
      <c r="AC44" s="6" t="s">
        <v>32</v>
      </c>
      <c r="AD44" s="6" t="s">
        <v>32</v>
      </c>
      <c r="AE44" s="6" t="s">
        <v>33</v>
      </c>
      <c r="AG44" s="6" t="s">
        <v>33</v>
      </c>
      <c r="AH44" s="6" t="s">
        <v>33</v>
      </c>
      <c r="AI44" s="6" t="s">
        <v>33</v>
      </c>
      <c r="AJ44" s="6" t="s">
        <v>33</v>
      </c>
    </row>
    <row r="45" spans="1:36" ht="12">
      <c r="A45" s="4" t="s">
        <v>35</v>
      </c>
      <c r="B45" s="6">
        <v>46</v>
      </c>
      <c r="C45" s="6">
        <v>35</v>
      </c>
      <c r="D45" s="6">
        <v>54</v>
      </c>
      <c r="E45" s="6">
        <v>51</v>
      </c>
      <c r="F45" s="6">
        <v>48</v>
      </c>
      <c r="G45" s="6">
        <v>44</v>
      </c>
      <c r="H45" s="6">
        <v>39</v>
      </c>
      <c r="I45" s="6">
        <v>42</v>
      </c>
      <c r="J45" s="6">
        <v>44</v>
      </c>
      <c r="K45" s="6">
        <v>41</v>
      </c>
      <c r="L45" s="6"/>
      <c r="M45" s="6">
        <v>46</v>
      </c>
      <c r="N45" s="6">
        <v>42</v>
      </c>
      <c r="O45" s="6">
        <v>47</v>
      </c>
      <c r="P45" s="6">
        <v>49</v>
      </c>
      <c r="Q45" s="6">
        <v>52</v>
      </c>
      <c r="S45" s="6">
        <v>45</v>
      </c>
      <c r="T45" s="6">
        <v>49</v>
      </c>
      <c r="U45" s="6">
        <v>49</v>
      </c>
      <c r="V45" s="6"/>
      <c r="W45" s="6">
        <v>46</v>
      </c>
      <c r="X45" s="6">
        <v>58</v>
      </c>
      <c r="Y45" s="6">
        <v>47</v>
      </c>
      <c r="Z45" s="6">
        <v>55</v>
      </c>
      <c r="AA45" s="6">
        <v>45</v>
      </c>
      <c r="AB45" s="6">
        <v>41</v>
      </c>
      <c r="AC45" s="6">
        <v>50</v>
      </c>
      <c r="AD45" s="6">
        <v>50</v>
      </c>
      <c r="AE45" s="6">
        <v>49</v>
      </c>
      <c r="AG45" s="6">
        <v>42</v>
      </c>
      <c r="AH45" s="6">
        <v>52</v>
      </c>
      <c r="AI45" s="6">
        <v>50</v>
      </c>
      <c r="AJ45" s="6">
        <v>44</v>
      </c>
    </row>
    <row r="46" spans="1:36" ht="12">
      <c r="A46" s="4" t="s">
        <v>36</v>
      </c>
      <c r="B46" s="12" t="s">
        <v>37</v>
      </c>
      <c r="C46" s="12" t="s">
        <v>37</v>
      </c>
      <c r="D46" s="12" t="s">
        <v>38</v>
      </c>
      <c r="E46" s="12" t="s">
        <v>39</v>
      </c>
      <c r="F46" s="12" t="s">
        <v>40</v>
      </c>
      <c r="G46" s="12" t="s">
        <v>41</v>
      </c>
      <c r="H46" s="12" t="s">
        <v>40</v>
      </c>
      <c r="I46" s="12" t="s">
        <v>37</v>
      </c>
      <c r="J46" s="12" t="s">
        <v>37</v>
      </c>
      <c r="K46" s="12" t="s">
        <v>40</v>
      </c>
      <c r="L46" s="12" t="s">
        <v>38</v>
      </c>
      <c r="M46" s="12" t="s">
        <v>40</v>
      </c>
      <c r="N46" s="12" t="s">
        <v>42</v>
      </c>
      <c r="O46" s="12" t="s">
        <v>37</v>
      </c>
      <c r="P46" s="12" t="s">
        <v>39</v>
      </c>
      <c r="Q46" s="12" t="s">
        <v>43</v>
      </c>
      <c r="R46" s="12"/>
      <c r="S46" s="12" t="s">
        <v>40</v>
      </c>
      <c r="T46" s="12" t="s">
        <v>41</v>
      </c>
      <c r="U46" s="12" t="s">
        <v>42</v>
      </c>
      <c r="V46" s="12"/>
      <c r="W46" s="12" t="s">
        <v>37</v>
      </c>
      <c r="X46" s="12" t="s">
        <v>44</v>
      </c>
      <c r="Y46" s="12" t="s">
        <v>41</v>
      </c>
      <c r="Z46" s="12" t="s">
        <v>41</v>
      </c>
      <c r="AA46" s="12" t="s">
        <v>37</v>
      </c>
      <c r="AB46" s="12" t="s">
        <v>40</v>
      </c>
      <c r="AC46" s="12" t="s">
        <v>37</v>
      </c>
      <c r="AD46" s="12" t="s">
        <v>39</v>
      </c>
      <c r="AE46" s="12" t="s">
        <v>45</v>
      </c>
      <c r="AF46" s="12"/>
      <c r="AG46" s="12" t="s">
        <v>37</v>
      </c>
      <c r="AH46" s="12" t="s">
        <v>37</v>
      </c>
      <c r="AI46" s="12" t="s">
        <v>37</v>
      </c>
      <c r="AJ46" s="12" t="s">
        <v>37</v>
      </c>
    </row>
    <row r="47" spans="1:36" ht="12">
      <c r="A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2">
      <c r="A48" s="4" t="s">
        <v>31</v>
      </c>
      <c r="B48" s="6" t="s">
        <v>46</v>
      </c>
      <c r="C48" s="6" t="s">
        <v>46</v>
      </c>
      <c r="D48" s="6" t="s">
        <v>46</v>
      </c>
      <c r="E48" s="6" t="s">
        <v>46</v>
      </c>
      <c r="F48" s="6" t="s">
        <v>46</v>
      </c>
      <c r="G48" s="6" t="s">
        <v>46</v>
      </c>
      <c r="H48" s="6" t="s">
        <v>47</v>
      </c>
      <c r="I48" s="6" t="s">
        <v>47</v>
      </c>
      <c r="J48" s="6" t="s">
        <v>47</v>
      </c>
      <c r="K48" s="6" t="s">
        <v>47</v>
      </c>
      <c r="L48" s="6" t="s">
        <v>47</v>
      </c>
      <c r="M48" s="6" t="s">
        <v>47</v>
      </c>
      <c r="N48" s="6" t="s">
        <v>47</v>
      </c>
      <c r="O48" s="6" t="s">
        <v>47</v>
      </c>
      <c r="P48" s="6" t="s">
        <v>47</v>
      </c>
      <c r="Q48" s="6" t="s">
        <v>47</v>
      </c>
      <c r="R48" s="6" t="s">
        <v>46</v>
      </c>
      <c r="S48" s="6" t="s">
        <v>46</v>
      </c>
      <c r="T48" s="6" t="s">
        <v>46</v>
      </c>
      <c r="U48" s="6" t="s">
        <v>46</v>
      </c>
      <c r="V48" s="6" t="s">
        <v>46</v>
      </c>
      <c r="W48" s="6" t="s">
        <v>46</v>
      </c>
      <c r="X48" s="6" t="s">
        <v>46</v>
      </c>
      <c r="Y48" s="6" t="s">
        <v>46</v>
      </c>
      <c r="Z48" s="6" t="s">
        <v>46</v>
      </c>
      <c r="AA48" s="6" t="s">
        <v>46</v>
      </c>
      <c r="AB48" s="6" t="s">
        <v>46</v>
      </c>
      <c r="AC48" s="6" t="s">
        <v>46</v>
      </c>
      <c r="AD48" s="6" t="s">
        <v>46</v>
      </c>
      <c r="AE48" s="6" t="s">
        <v>47</v>
      </c>
      <c r="AF48" s="6" t="s">
        <v>47</v>
      </c>
      <c r="AG48" s="6" t="s">
        <v>47</v>
      </c>
      <c r="AH48" s="6" t="s">
        <v>47</v>
      </c>
      <c r="AI48" s="6" t="s">
        <v>47</v>
      </c>
      <c r="AJ48" s="6" t="s">
        <v>47</v>
      </c>
    </row>
    <row r="49" spans="1:36" ht="12">
      <c r="A49" s="4" t="s">
        <v>35</v>
      </c>
      <c r="B49" s="6">
        <v>44</v>
      </c>
      <c r="C49" s="6">
        <v>42</v>
      </c>
      <c r="D49" s="6">
        <v>47</v>
      </c>
      <c r="E49" s="6">
        <v>43</v>
      </c>
      <c r="F49" s="6">
        <v>45</v>
      </c>
      <c r="G49" s="6">
        <v>39</v>
      </c>
      <c r="H49" s="6">
        <v>43</v>
      </c>
      <c r="I49" s="6">
        <v>40</v>
      </c>
      <c r="J49" s="6">
        <v>44</v>
      </c>
      <c r="K49" s="6">
        <v>44</v>
      </c>
      <c r="L49" s="6">
        <v>44</v>
      </c>
      <c r="M49" s="6">
        <v>45</v>
      </c>
      <c r="N49" s="6">
        <v>39</v>
      </c>
      <c r="O49" s="6">
        <v>47</v>
      </c>
      <c r="P49" s="6">
        <v>49</v>
      </c>
      <c r="Q49" s="6">
        <v>51</v>
      </c>
      <c r="R49" s="6">
        <v>54</v>
      </c>
      <c r="S49" s="6">
        <v>45</v>
      </c>
      <c r="T49" s="6">
        <v>45</v>
      </c>
      <c r="U49" s="6">
        <v>44</v>
      </c>
      <c r="V49" s="6"/>
      <c r="W49" s="6">
        <v>43</v>
      </c>
      <c r="X49" s="6">
        <v>52</v>
      </c>
      <c r="Y49" s="6">
        <v>45</v>
      </c>
      <c r="Z49" s="6">
        <v>47</v>
      </c>
      <c r="AA49" s="6">
        <v>42</v>
      </c>
      <c r="AB49" s="6">
        <v>40</v>
      </c>
      <c r="AC49" s="6">
        <v>50</v>
      </c>
      <c r="AD49" s="6">
        <v>46</v>
      </c>
      <c r="AE49" s="6">
        <v>49</v>
      </c>
      <c r="AF49" s="6">
        <v>48</v>
      </c>
      <c r="AG49" s="6">
        <v>46</v>
      </c>
      <c r="AH49" s="6">
        <v>44</v>
      </c>
      <c r="AI49" s="6">
        <v>49</v>
      </c>
      <c r="AJ49" s="6">
        <v>44</v>
      </c>
    </row>
    <row r="50" spans="1:36" ht="12">
      <c r="A50" s="4" t="s">
        <v>36</v>
      </c>
      <c r="B50" s="12" t="s">
        <v>37</v>
      </c>
      <c r="C50" s="12" t="s">
        <v>45</v>
      </c>
      <c r="D50" s="12" t="s">
        <v>38</v>
      </c>
      <c r="E50" s="12" t="s">
        <v>37</v>
      </c>
      <c r="F50" s="12" t="s">
        <v>38</v>
      </c>
      <c r="G50" s="12" t="s">
        <v>44</v>
      </c>
      <c r="H50" s="12" t="s">
        <v>37</v>
      </c>
      <c r="I50" s="12" t="s">
        <v>37</v>
      </c>
      <c r="J50" s="12" t="s">
        <v>44</v>
      </c>
      <c r="K50" s="12" t="s">
        <v>45</v>
      </c>
      <c r="L50" s="12" t="s">
        <v>45</v>
      </c>
      <c r="M50" s="12" t="s">
        <v>48</v>
      </c>
      <c r="N50" s="12" t="s">
        <v>42</v>
      </c>
      <c r="O50" s="12" t="s">
        <v>44</v>
      </c>
      <c r="P50" s="12" t="s">
        <v>45</v>
      </c>
      <c r="Q50" s="12" t="s">
        <v>43</v>
      </c>
      <c r="R50" s="12" t="s">
        <v>45</v>
      </c>
      <c r="S50" s="12" t="s">
        <v>38</v>
      </c>
      <c r="T50" s="12" t="s">
        <v>44</v>
      </c>
      <c r="U50" s="12" t="s">
        <v>43</v>
      </c>
      <c r="V50" s="12"/>
      <c r="W50" s="12" t="s">
        <v>37</v>
      </c>
      <c r="X50" s="12" t="s">
        <v>44</v>
      </c>
      <c r="Y50" s="12" t="s">
        <v>44</v>
      </c>
      <c r="Z50" s="12" t="s">
        <v>38</v>
      </c>
      <c r="AA50" s="12" t="s">
        <v>37</v>
      </c>
      <c r="AB50" s="12" t="s">
        <v>38</v>
      </c>
      <c r="AC50" s="12" t="s">
        <v>45</v>
      </c>
      <c r="AD50" s="12" t="s">
        <v>39</v>
      </c>
      <c r="AE50" s="12" t="s">
        <v>38</v>
      </c>
      <c r="AF50" s="12" t="s">
        <v>37</v>
      </c>
      <c r="AG50" s="12" t="s">
        <v>45</v>
      </c>
      <c r="AH50" s="12" t="s">
        <v>37</v>
      </c>
      <c r="AI50" s="12" t="s">
        <v>37</v>
      </c>
      <c r="AJ50" s="12" t="s">
        <v>44</v>
      </c>
    </row>
    <row r="51" ht="12">
      <c r="A51" s="4"/>
    </row>
    <row r="52" ht="12">
      <c r="A52" s="4"/>
    </row>
    <row r="53" ht="12">
      <c r="A53" s="4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  <row r="120" ht="12">
      <c r="A120" s="4"/>
    </row>
    <row r="121" ht="12">
      <c r="A121" s="4"/>
    </row>
    <row r="122" ht="12">
      <c r="A122" s="4"/>
    </row>
    <row r="123" ht="12">
      <c r="A123" s="4"/>
    </row>
    <row r="124" ht="12">
      <c r="A124" s="4"/>
    </row>
  </sheetData>
  <mergeCells count="4">
    <mergeCell ref="F1:H1"/>
    <mergeCell ref="F2:H2"/>
    <mergeCell ref="F3:H3"/>
    <mergeCell ref="F4:H4"/>
  </mergeCells>
  <dataValidations count="2">
    <dataValidation type="list" operator="equal" allowBlank="1" sqref="B46:AJ46 B50:I50 K50:AJ50">
      <formula1>"Dirigente,Libero Professionista,Impiegato,Insegnante,Commerciante,Operaio,Artigiano,Disoccupato,Medico,Altro...,"</formula1>
    </dataValidation>
    <dataValidation type="list" operator="equal" allowBlank="1" sqref="J50">
      <formula1>"Dirigente,Libero Professionista,Impiegato,Insegnante,Commerciante,Operaio,Artigiano,Disoccupato,Medico,Altro...,"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140"/>
  <sheetViews>
    <sheetView workbookViewId="0" topLeftCell="A25">
      <selection activeCell="A22" sqref="A22"/>
    </sheetView>
  </sheetViews>
  <sheetFormatPr defaultColWidth="12.57421875" defaultRowHeight="12.75"/>
  <cols>
    <col min="1" max="1" width="45.140625" style="1" customWidth="1"/>
    <col min="2" max="40" width="5.140625" style="13" customWidth="1"/>
    <col min="41" max="45" width="5.140625" style="0" customWidth="1"/>
    <col min="46" max="16384" width="11.57421875" style="0" customWidth="1"/>
  </cols>
  <sheetData>
    <row r="1" spans="1:8" ht="17.25">
      <c r="A1" s="2"/>
      <c r="F1" s="3" t="s">
        <v>1</v>
      </c>
      <c r="G1" s="3"/>
      <c r="H1" s="3"/>
    </row>
    <row r="2" spans="1:8" ht="12">
      <c r="A2" s="4"/>
      <c r="F2" s="5" t="s">
        <v>2</v>
      </c>
      <c r="G2" s="5"/>
      <c r="H2" s="5"/>
    </row>
    <row r="3" spans="1:14" ht="12">
      <c r="A3" s="4" t="s">
        <v>49</v>
      </c>
      <c r="B3" s="14">
        <v>46</v>
      </c>
      <c r="F3" s="7" t="s">
        <v>4</v>
      </c>
      <c r="G3" s="7"/>
      <c r="H3" s="7"/>
      <c r="N3" s="13" t="s">
        <v>50</v>
      </c>
    </row>
    <row r="4" spans="1:14" ht="12">
      <c r="A4" s="4" t="s">
        <v>5</v>
      </c>
      <c r="B4" s="14">
        <v>39</v>
      </c>
      <c r="F4" s="8" t="s">
        <v>6</v>
      </c>
      <c r="G4" s="8"/>
      <c r="H4" s="8"/>
      <c r="N4" s="13">
        <v>2</v>
      </c>
    </row>
    <row r="5" ht="12">
      <c r="A5" s="4"/>
    </row>
    <row r="6" spans="1:2" ht="12">
      <c r="A6" s="10" t="s">
        <v>29</v>
      </c>
      <c r="B6" s="15" t="s">
        <v>30</v>
      </c>
    </row>
    <row r="7" spans="1:40" ht="12">
      <c r="A7" s="4" t="s">
        <v>35</v>
      </c>
      <c r="B7" s="14">
        <v>8</v>
      </c>
      <c r="C7" s="14">
        <v>8</v>
      </c>
      <c r="D7" s="14">
        <v>8</v>
      </c>
      <c r="E7" s="14">
        <v>8</v>
      </c>
      <c r="F7" s="14">
        <v>8</v>
      </c>
      <c r="G7" s="14">
        <v>8</v>
      </c>
      <c r="H7" s="14">
        <v>8</v>
      </c>
      <c r="I7" s="14">
        <v>8</v>
      </c>
      <c r="J7" s="14">
        <v>8</v>
      </c>
      <c r="K7" s="14">
        <v>8</v>
      </c>
      <c r="L7" s="14">
        <v>8</v>
      </c>
      <c r="M7" s="14">
        <v>9</v>
      </c>
      <c r="N7" s="14">
        <v>9</v>
      </c>
      <c r="O7" s="14">
        <v>9</v>
      </c>
      <c r="P7" s="14">
        <v>9</v>
      </c>
      <c r="Q7" s="14">
        <v>9</v>
      </c>
      <c r="R7" s="14">
        <v>9</v>
      </c>
      <c r="S7" s="14">
        <v>9</v>
      </c>
      <c r="T7" s="14">
        <v>9</v>
      </c>
      <c r="U7" s="14">
        <v>9</v>
      </c>
      <c r="V7" s="14">
        <v>10</v>
      </c>
      <c r="W7" s="14">
        <v>10</v>
      </c>
      <c r="X7" s="14">
        <v>10</v>
      </c>
      <c r="Y7" s="14">
        <v>10</v>
      </c>
      <c r="Z7" s="14">
        <v>10</v>
      </c>
      <c r="AA7" s="14">
        <v>10</v>
      </c>
      <c r="AB7" s="14">
        <v>10</v>
      </c>
      <c r="AC7" s="14">
        <v>10</v>
      </c>
      <c r="AD7" s="14">
        <v>10</v>
      </c>
      <c r="AE7" s="14">
        <v>10</v>
      </c>
      <c r="AF7" s="14">
        <v>10</v>
      </c>
      <c r="AG7" s="14">
        <v>11</v>
      </c>
      <c r="AH7" s="14">
        <v>11</v>
      </c>
      <c r="AI7" s="14">
        <v>11</v>
      </c>
      <c r="AJ7" s="14">
        <v>11</v>
      </c>
      <c r="AK7" s="14">
        <v>11</v>
      </c>
      <c r="AL7" s="14">
        <v>11</v>
      </c>
      <c r="AM7" s="14">
        <v>11</v>
      </c>
      <c r="AN7" s="14">
        <v>11</v>
      </c>
    </row>
    <row r="8" spans="1:40" ht="12">
      <c r="A8" s="4" t="s">
        <v>31</v>
      </c>
      <c r="B8" s="16" t="s">
        <v>32</v>
      </c>
      <c r="C8" s="16" t="s">
        <v>32</v>
      </c>
      <c r="D8" s="16" t="s">
        <v>32</v>
      </c>
      <c r="E8" s="16" t="s">
        <v>32</v>
      </c>
      <c r="F8" s="16" t="s">
        <v>32</v>
      </c>
      <c r="G8" s="16" t="s">
        <v>32</v>
      </c>
      <c r="H8" s="16" t="s">
        <v>46</v>
      </c>
      <c r="I8" s="16" t="s">
        <v>46</v>
      </c>
      <c r="J8" s="16" t="s">
        <v>46</v>
      </c>
      <c r="K8" s="16" t="s">
        <v>46</v>
      </c>
      <c r="L8" s="16" t="s">
        <v>46</v>
      </c>
      <c r="M8" s="16" t="s">
        <v>32</v>
      </c>
      <c r="N8" s="16" t="s">
        <v>32</v>
      </c>
      <c r="O8" s="16" t="s">
        <v>32</v>
      </c>
      <c r="P8" s="16" t="s">
        <v>32</v>
      </c>
      <c r="Q8" s="16" t="s">
        <v>32</v>
      </c>
      <c r="R8" s="16" t="s">
        <v>32</v>
      </c>
      <c r="S8" s="16" t="s">
        <v>46</v>
      </c>
      <c r="T8" s="16" t="s">
        <v>46</v>
      </c>
      <c r="U8" s="16" t="s">
        <v>46</v>
      </c>
      <c r="V8" s="16" t="s">
        <v>32</v>
      </c>
      <c r="W8" s="16" t="s">
        <v>32</v>
      </c>
      <c r="X8" s="16" t="s">
        <v>32</v>
      </c>
      <c r="Y8" s="16" t="s">
        <v>32</v>
      </c>
      <c r="Z8" s="16" t="s">
        <v>32</v>
      </c>
      <c r="AA8" s="16" t="s">
        <v>32</v>
      </c>
      <c r="AB8" s="16" t="s">
        <v>46</v>
      </c>
      <c r="AC8" s="16" t="s">
        <v>46</v>
      </c>
      <c r="AD8" s="16" t="s">
        <v>47</v>
      </c>
      <c r="AE8" s="16" t="s">
        <v>46</v>
      </c>
      <c r="AF8" s="16" t="s">
        <v>47</v>
      </c>
      <c r="AG8" s="16" t="s">
        <v>32</v>
      </c>
      <c r="AH8" s="16" t="s">
        <v>33</v>
      </c>
      <c r="AI8" s="16" t="s">
        <v>33</v>
      </c>
      <c r="AJ8" s="16" t="s">
        <v>32</v>
      </c>
      <c r="AK8" s="16" t="s">
        <v>32</v>
      </c>
      <c r="AL8" s="16" t="s">
        <v>33</v>
      </c>
      <c r="AM8" s="16" t="s">
        <v>46</v>
      </c>
      <c r="AN8" s="16" t="s">
        <v>46</v>
      </c>
    </row>
    <row r="9" spans="1:40" ht="12">
      <c r="A9" s="4" t="s">
        <v>51</v>
      </c>
      <c r="B9" s="16">
        <v>3</v>
      </c>
      <c r="C9" s="16">
        <v>3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6">
        <v>4</v>
      </c>
      <c r="U9" s="16">
        <v>4</v>
      </c>
      <c r="V9" s="16">
        <v>5</v>
      </c>
      <c r="W9" s="16">
        <v>5</v>
      </c>
      <c r="X9" s="16">
        <v>5</v>
      </c>
      <c r="Y9" s="16" t="s">
        <v>52</v>
      </c>
      <c r="Z9" s="16">
        <v>5</v>
      </c>
      <c r="AA9" s="16">
        <v>3</v>
      </c>
      <c r="AB9" s="16">
        <v>5</v>
      </c>
      <c r="AC9" s="16">
        <v>5</v>
      </c>
      <c r="AD9" s="16">
        <v>5</v>
      </c>
      <c r="AE9" s="16">
        <v>5</v>
      </c>
      <c r="AF9" s="16">
        <v>5</v>
      </c>
      <c r="AG9" s="16" t="s">
        <v>52</v>
      </c>
      <c r="AH9" s="16" t="s">
        <v>52</v>
      </c>
      <c r="AI9" s="16">
        <v>5</v>
      </c>
      <c r="AJ9" s="16" t="s">
        <v>52</v>
      </c>
      <c r="AK9" s="16" t="s">
        <v>52</v>
      </c>
      <c r="AL9" s="16" t="s">
        <v>52</v>
      </c>
      <c r="AM9" s="16" t="s">
        <v>52</v>
      </c>
      <c r="AN9" s="16" t="s">
        <v>52</v>
      </c>
    </row>
    <row r="10" spans="1:40" ht="12">
      <c r="A10" s="10" t="s">
        <v>53</v>
      </c>
      <c r="B10" s="17"/>
      <c r="C10" s="17"/>
      <c r="D10" s="17"/>
      <c r="E10" s="17"/>
      <c r="F10" s="17"/>
      <c r="G10" s="17"/>
      <c r="H10" s="17"/>
      <c r="I10" s="15" t="s">
        <v>30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5" t="s">
        <v>30</v>
      </c>
      <c r="AM10" s="17"/>
      <c r="AN10" s="17"/>
    </row>
    <row r="11" spans="1:40" ht="12">
      <c r="A11" s="4" t="s">
        <v>54</v>
      </c>
      <c r="B11" s="18" t="s">
        <v>55</v>
      </c>
      <c r="C11" s="18" t="s">
        <v>42</v>
      </c>
      <c r="D11" s="18" t="s">
        <v>56</v>
      </c>
      <c r="E11" s="18" t="s">
        <v>57</v>
      </c>
      <c r="F11" s="18" t="s">
        <v>38</v>
      </c>
      <c r="G11" s="18" t="s">
        <v>38</v>
      </c>
      <c r="H11" s="18" t="s">
        <v>56</v>
      </c>
      <c r="I11" s="18" t="s">
        <v>38</v>
      </c>
      <c r="J11" s="18" t="s">
        <v>58</v>
      </c>
      <c r="K11" s="18" t="s">
        <v>38</v>
      </c>
      <c r="L11" s="18" t="s">
        <v>56</v>
      </c>
      <c r="M11" s="18" t="s">
        <v>59</v>
      </c>
      <c r="N11" s="18" t="s">
        <v>38</v>
      </c>
      <c r="O11" s="18" t="s">
        <v>56</v>
      </c>
      <c r="P11" s="18" t="s">
        <v>38</v>
      </c>
      <c r="Q11" s="18" t="s">
        <v>38</v>
      </c>
      <c r="R11" s="18" t="s">
        <v>56</v>
      </c>
      <c r="S11" s="18" t="s">
        <v>55</v>
      </c>
      <c r="T11" s="18" t="s">
        <v>38</v>
      </c>
      <c r="U11" s="18" t="s">
        <v>56</v>
      </c>
      <c r="V11" s="18" t="s">
        <v>56</v>
      </c>
      <c r="W11" s="18" t="s">
        <v>38</v>
      </c>
      <c r="X11" s="18" t="s">
        <v>56</v>
      </c>
      <c r="Y11" s="18" t="s">
        <v>38</v>
      </c>
      <c r="Z11" s="18" t="s">
        <v>38</v>
      </c>
      <c r="AA11" s="18" t="s">
        <v>38</v>
      </c>
      <c r="AB11" s="18" t="s">
        <v>59</v>
      </c>
      <c r="AC11" s="18" t="s">
        <v>59</v>
      </c>
      <c r="AD11" s="18" t="s">
        <v>56</v>
      </c>
      <c r="AE11" s="18" t="s">
        <v>38</v>
      </c>
      <c r="AF11" s="18" t="s">
        <v>38</v>
      </c>
      <c r="AG11" s="18" t="s">
        <v>56</v>
      </c>
      <c r="AH11" s="18" t="s">
        <v>60</v>
      </c>
      <c r="AI11" s="18" t="s">
        <v>38</v>
      </c>
      <c r="AJ11" s="18" t="s">
        <v>59</v>
      </c>
      <c r="AK11" s="18" t="s">
        <v>38</v>
      </c>
      <c r="AL11" s="18" t="s">
        <v>38</v>
      </c>
      <c r="AM11" s="18" t="s">
        <v>38</v>
      </c>
      <c r="AN11" s="18" t="s">
        <v>38</v>
      </c>
    </row>
    <row r="12" spans="1:40" ht="12">
      <c r="A12" s="4" t="s">
        <v>61</v>
      </c>
      <c r="B12" s="18" t="s">
        <v>38</v>
      </c>
      <c r="C12" s="18" t="s">
        <v>62</v>
      </c>
      <c r="D12" s="18" t="s">
        <v>63</v>
      </c>
      <c r="E12" s="18" t="s">
        <v>38</v>
      </c>
      <c r="F12" s="18" t="s">
        <v>56</v>
      </c>
      <c r="G12" s="18" t="s">
        <v>63</v>
      </c>
      <c r="H12" s="18" t="s">
        <v>38</v>
      </c>
      <c r="I12" s="18" t="s">
        <v>38</v>
      </c>
      <c r="J12" s="18" t="s">
        <v>45</v>
      </c>
      <c r="K12" s="18" t="s">
        <v>64</v>
      </c>
      <c r="L12" s="18" t="s">
        <v>38</v>
      </c>
      <c r="M12" s="18" t="s">
        <v>59</v>
      </c>
      <c r="N12" s="18" t="s">
        <v>56</v>
      </c>
      <c r="O12" s="18" t="s">
        <v>38</v>
      </c>
      <c r="P12" s="18" t="s">
        <v>38</v>
      </c>
      <c r="Q12" s="18" t="s">
        <v>38</v>
      </c>
      <c r="R12" s="18" t="s">
        <v>56</v>
      </c>
      <c r="S12" s="18" t="s">
        <v>38</v>
      </c>
      <c r="T12" s="18" t="s">
        <v>38</v>
      </c>
      <c r="U12" s="18" t="s">
        <v>56</v>
      </c>
      <c r="V12" s="18" t="s">
        <v>63</v>
      </c>
      <c r="W12" s="18" t="s">
        <v>56</v>
      </c>
      <c r="X12" s="18" t="s">
        <v>56</v>
      </c>
      <c r="Y12" s="18" t="s">
        <v>64</v>
      </c>
      <c r="Z12" s="18" t="s">
        <v>38</v>
      </c>
      <c r="AA12" s="18" t="s">
        <v>38</v>
      </c>
      <c r="AB12" s="18" t="s">
        <v>64</v>
      </c>
      <c r="AC12" s="18" t="s">
        <v>64</v>
      </c>
      <c r="AD12" s="18" t="s">
        <v>56</v>
      </c>
      <c r="AE12" s="18" t="s">
        <v>63</v>
      </c>
      <c r="AF12" s="18" t="s">
        <v>56</v>
      </c>
      <c r="AG12" s="18" t="s">
        <v>63</v>
      </c>
      <c r="AH12" s="18" t="s">
        <v>63</v>
      </c>
      <c r="AI12" s="18" t="s">
        <v>38</v>
      </c>
      <c r="AJ12" s="18" t="s">
        <v>38</v>
      </c>
      <c r="AK12" s="18" t="s">
        <v>38</v>
      </c>
      <c r="AL12" s="18" t="s">
        <v>38</v>
      </c>
      <c r="AM12" s="18" t="s">
        <v>56</v>
      </c>
      <c r="AN12" s="18" t="s">
        <v>56</v>
      </c>
    </row>
    <row r="13" spans="1:40" ht="12">
      <c r="A13" s="4" t="s">
        <v>65</v>
      </c>
      <c r="B13" s="19"/>
      <c r="C13" s="19" t="s">
        <v>66</v>
      </c>
      <c r="D13" s="19"/>
      <c r="E13" s="19" t="s">
        <v>67</v>
      </c>
      <c r="F13" s="19" t="s">
        <v>68</v>
      </c>
      <c r="G13" s="19" t="s">
        <v>38</v>
      </c>
      <c r="H13" s="19" t="s">
        <v>67</v>
      </c>
      <c r="I13" s="19" t="s">
        <v>67</v>
      </c>
      <c r="J13" s="19" t="s">
        <v>67</v>
      </c>
      <c r="K13" s="19" t="s">
        <v>67</v>
      </c>
      <c r="L13" s="19" t="s">
        <v>66</v>
      </c>
      <c r="M13" s="19" t="s">
        <v>67</v>
      </c>
      <c r="N13" s="19" t="s">
        <v>66</v>
      </c>
      <c r="O13" s="19" t="s">
        <v>66</v>
      </c>
      <c r="P13" s="19" t="s">
        <v>66</v>
      </c>
      <c r="Q13" s="19" t="s">
        <v>67</v>
      </c>
      <c r="R13" s="19" t="s">
        <v>69</v>
      </c>
      <c r="S13" s="19"/>
      <c r="T13" s="19" t="s">
        <v>67</v>
      </c>
      <c r="U13" s="19" t="s">
        <v>69</v>
      </c>
      <c r="V13" s="19" t="s">
        <v>67</v>
      </c>
      <c r="W13" s="19" t="s">
        <v>66</v>
      </c>
      <c r="X13" s="19" t="s">
        <v>67</v>
      </c>
      <c r="Y13" s="19" t="s">
        <v>67</v>
      </c>
      <c r="Z13" s="19" t="s">
        <v>67</v>
      </c>
      <c r="AA13" s="19" t="s">
        <v>66</v>
      </c>
      <c r="AB13" s="19" t="s">
        <v>67</v>
      </c>
      <c r="AC13" s="19"/>
      <c r="AD13" s="19" t="s">
        <v>67</v>
      </c>
      <c r="AE13" s="19"/>
      <c r="AF13" s="19" t="s">
        <v>38</v>
      </c>
      <c r="AG13" s="19" t="s">
        <v>67</v>
      </c>
      <c r="AH13" s="19" t="s">
        <v>66</v>
      </c>
      <c r="AI13" s="19" t="s">
        <v>67</v>
      </c>
      <c r="AJ13" s="19" t="s">
        <v>67</v>
      </c>
      <c r="AK13" s="19" t="s">
        <v>66</v>
      </c>
      <c r="AL13" s="19" t="s">
        <v>69</v>
      </c>
      <c r="AM13" s="19" t="s">
        <v>67</v>
      </c>
      <c r="AN13" s="19"/>
    </row>
    <row r="14" spans="1:40" ht="12">
      <c r="A14" s="4" t="s">
        <v>70</v>
      </c>
      <c r="B14" s="19"/>
      <c r="C14" s="19" t="s">
        <v>66</v>
      </c>
      <c r="D14" s="19" t="s">
        <v>67</v>
      </c>
      <c r="E14" s="19" t="s">
        <v>67</v>
      </c>
      <c r="F14" s="19" t="s">
        <v>67</v>
      </c>
      <c r="G14" s="19" t="s">
        <v>38</v>
      </c>
      <c r="H14" s="19" t="s">
        <v>67</v>
      </c>
      <c r="I14" s="19" t="s">
        <v>67</v>
      </c>
      <c r="J14" s="19" t="s">
        <v>67</v>
      </c>
      <c r="K14" s="19" t="s">
        <v>67</v>
      </c>
      <c r="L14" s="19" t="s">
        <v>66</v>
      </c>
      <c r="M14" s="19" t="s">
        <v>67</v>
      </c>
      <c r="N14" s="19" t="s">
        <v>66</v>
      </c>
      <c r="O14" s="19" t="s">
        <v>66</v>
      </c>
      <c r="P14" s="19" t="s">
        <v>66</v>
      </c>
      <c r="Q14" s="19" t="s">
        <v>67</v>
      </c>
      <c r="R14" s="19" t="s">
        <v>69</v>
      </c>
      <c r="S14" s="19"/>
      <c r="T14" s="19" t="s">
        <v>66</v>
      </c>
      <c r="U14" s="19" t="s">
        <v>69</v>
      </c>
      <c r="V14" s="19" t="s">
        <v>66</v>
      </c>
      <c r="W14" s="19" t="s">
        <v>66</v>
      </c>
      <c r="X14" s="19" t="s">
        <v>67</v>
      </c>
      <c r="Y14" s="19" t="s">
        <v>67</v>
      </c>
      <c r="Z14" s="19" t="s">
        <v>67</v>
      </c>
      <c r="AA14" s="19" t="s">
        <v>67</v>
      </c>
      <c r="AB14" s="19" t="s">
        <v>38</v>
      </c>
      <c r="AC14" s="19"/>
      <c r="AD14" s="19" t="s">
        <v>66</v>
      </c>
      <c r="AE14" s="19"/>
      <c r="AF14" s="19" t="s">
        <v>38</v>
      </c>
      <c r="AG14" s="19" t="s">
        <v>66</v>
      </c>
      <c r="AH14" s="19" t="s">
        <v>67</v>
      </c>
      <c r="AI14" s="19" t="s">
        <v>67</v>
      </c>
      <c r="AJ14" s="19" t="s">
        <v>67</v>
      </c>
      <c r="AK14" s="19" t="s">
        <v>66</v>
      </c>
      <c r="AL14" s="19" t="s">
        <v>69</v>
      </c>
      <c r="AM14" s="19" t="s">
        <v>67</v>
      </c>
      <c r="AN14" s="19" t="s">
        <v>67</v>
      </c>
    </row>
    <row r="15" spans="1:65" ht="12">
      <c r="A15" s="10" t="s">
        <v>71</v>
      </c>
      <c r="I15" s="15" t="s">
        <v>30</v>
      </c>
      <c r="AL15" s="15" t="s">
        <v>30</v>
      </c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65" ht="12">
      <c r="A16" s="4" t="s">
        <v>72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14">
        <v>1</v>
      </c>
      <c r="AK16" s="14">
        <v>1</v>
      </c>
      <c r="AL16" s="14">
        <v>1</v>
      </c>
      <c r="AM16" s="14">
        <v>1</v>
      </c>
      <c r="AN16" s="14">
        <v>1</v>
      </c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ht="12">
      <c r="A17" s="4" t="s">
        <v>73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0</v>
      </c>
      <c r="O17" s="14">
        <v>0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>
        <v>1</v>
      </c>
      <c r="AJ17" s="14">
        <v>1</v>
      </c>
      <c r="AK17" s="14">
        <v>1</v>
      </c>
      <c r="AL17" s="14">
        <v>1</v>
      </c>
      <c r="AM17" s="14">
        <v>1</v>
      </c>
      <c r="AN17" s="14">
        <v>1</v>
      </c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ht="12">
      <c r="A18" s="4" t="s">
        <v>74</v>
      </c>
      <c r="B18" s="14">
        <v>1</v>
      </c>
      <c r="C18" s="14">
        <v>1</v>
      </c>
      <c r="D18" s="14">
        <v>2</v>
      </c>
      <c r="E18" s="14">
        <v>2</v>
      </c>
      <c r="F18" s="14">
        <v>1</v>
      </c>
      <c r="G18" s="14">
        <v>3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2</v>
      </c>
      <c r="N18" s="14">
        <v>0</v>
      </c>
      <c r="O18" s="14">
        <v>1</v>
      </c>
      <c r="P18" s="14">
        <v>1</v>
      </c>
      <c r="Q18" s="14">
        <v>2</v>
      </c>
      <c r="R18" s="14">
        <v>1</v>
      </c>
      <c r="S18" s="14">
        <v>1</v>
      </c>
      <c r="T18" s="14">
        <v>0</v>
      </c>
      <c r="U18" s="14">
        <v>1</v>
      </c>
      <c r="V18" s="14">
        <v>0</v>
      </c>
      <c r="W18" s="14">
        <v>1</v>
      </c>
      <c r="X18" s="14">
        <v>1</v>
      </c>
      <c r="Y18" s="14">
        <v>2</v>
      </c>
      <c r="Z18" s="14">
        <v>1</v>
      </c>
      <c r="AA18" s="14">
        <v>1</v>
      </c>
      <c r="AB18" s="14">
        <v>1</v>
      </c>
      <c r="AC18" s="14">
        <v>2</v>
      </c>
      <c r="AD18" s="14">
        <v>1</v>
      </c>
      <c r="AE18" s="14">
        <v>1</v>
      </c>
      <c r="AF18" s="14">
        <v>1</v>
      </c>
      <c r="AG18" s="14">
        <v>1</v>
      </c>
      <c r="AH18" s="14">
        <v>2</v>
      </c>
      <c r="AI18" s="14">
        <v>2</v>
      </c>
      <c r="AJ18" s="14">
        <v>3</v>
      </c>
      <c r="AK18" s="14">
        <v>2</v>
      </c>
      <c r="AL18" s="14">
        <v>0</v>
      </c>
      <c r="AM18" s="14">
        <v>1</v>
      </c>
      <c r="AN18" s="14">
        <v>0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ht="12">
      <c r="A19" s="4" t="s">
        <v>75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ht="12">
      <c r="A20" s="4" t="s">
        <v>76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1:40" ht="12">
      <c r="A21" s="4" t="s">
        <v>77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</row>
    <row r="22" spans="1:40" ht="12">
      <c r="A22" s="4" t="s">
        <v>78</v>
      </c>
      <c r="B22" s="16">
        <f>SUM(B16:B21)+1</f>
        <v>4</v>
      </c>
      <c r="C22" s="16">
        <f>SUM(C16:C21)+1</f>
        <v>4</v>
      </c>
      <c r="D22" s="16">
        <f>SUM(D16:D21)+1</f>
        <v>5</v>
      </c>
      <c r="E22" s="16">
        <f>SUM(E16:E21)+1</f>
        <v>5</v>
      </c>
      <c r="F22" s="16">
        <f>SUM(F16:F21)+1</f>
        <v>4</v>
      </c>
      <c r="G22" s="16">
        <f>SUM(G16:G21)+1</f>
        <v>6</v>
      </c>
      <c r="H22" s="16">
        <f>SUM(H16:H21)+1</f>
        <v>4</v>
      </c>
      <c r="I22" s="16">
        <f>SUM(I16:I21)+1</f>
        <v>4</v>
      </c>
      <c r="J22" s="16">
        <f>SUM(J16:J21)+1</f>
        <v>4</v>
      </c>
      <c r="K22" s="16">
        <f>SUM(K16:K21)+1</f>
        <v>4</v>
      </c>
      <c r="L22" s="16">
        <f>SUM(L16:L21)+1</f>
        <v>4</v>
      </c>
      <c r="M22" s="16">
        <f>SUM(M16:M21)+1</f>
        <v>5</v>
      </c>
      <c r="N22" s="16">
        <f>SUM(N16:N21)+1</f>
        <v>2</v>
      </c>
      <c r="O22" s="16">
        <f>SUM(O16:O21)+1</f>
        <v>3</v>
      </c>
      <c r="P22" s="16">
        <f>SUM(P16:P21)+1</f>
        <v>4</v>
      </c>
      <c r="Q22" s="16">
        <f>SUM(Q16:Q21)+1</f>
        <v>5</v>
      </c>
      <c r="R22" s="16">
        <f>SUM(R16:R21)+1</f>
        <v>4</v>
      </c>
      <c r="S22" s="16">
        <f>SUM(S16:S21)+1</f>
        <v>4</v>
      </c>
      <c r="T22" s="16">
        <f>SUM(T16:T21)+1</f>
        <v>3</v>
      </c>
      <c r="U22" s="16">
        <f>SUM(U16:U21)+1</f>
        <v>4</v>
      </c>
      <c r="V22" s="16">
        <f>SUM(V16:V21)+1</f>
        <v>3</v>
      </c>
      <c r="W22" s="16">
        <f>SUM(W16:W21)+1</f>
        <v>4</v>
      </c>
      <c r="X22" s="16">
        <f>SUM(X16:X21)+1</f>
        <v>4</v>
      </c>
      <c r="Y22" s="16">
        <f>SUM(Y16:Y21)+1</f>
        <v>5</v>
      </c>
      <c r="Z22" s="16">
        <f>SUM(Z16:Z21)+1</f>
        <v>4</v>
      </c>
      <c r="AA22" s="16">
        <f>SUM(AA16:AA21)+1</f>
        <v>4</v>
      </c>
      <c r="AB22" s="16">
        <f>SUM(AB16:AB21)+1</f>
        <v>4</v>
      </c>
      <c r="AC22" s="16">
        <f>SUM(AC16:AC21)+1</f>
        <v>5</v>
      </c>
      <c r="AD22" s="16">
        <f>SUM(AD16:AD21)+1</f>
        <v>4</v>
      </c>
      <c r="AE22" s="16">
        <f>SUM(AE16:AE21)+1</f>
        <v>4</v>
      </c>
      <c r="AF22" s="16">
        <f>SUM(AF16:AF21)+1</f>
        <v>4</v>
      </c>
      <c r="AG22" s="16">
        <f>SUM(AG16:AG21)+1</f>
        <v>4</v>
      </c>
      <c r="AH22" s="16">
        <f>SUM(AH16:AH21)+1</f>
        <v>5</v>
      </c>
      <c r="AI22" s="16">
        <f>SUM(AI16:AI21)+1</f>
        <v>5</v>
      </c>
      <c r="AJ22" s="16">
        <f>SUM(AJ16:AJ21)+1</f>
        <v>6</v>
      </c>
      <c r="AK22" s="16">
        <f>SUM(AK16:AK21)+1</f>
        <v>5</v>
      </c>
      <c r="AL22" s="16">
        <f>SUM(AL16:AL21)+1</f>
        <v>3</v>
      </c>
      <c r="AM22" s="16">
        <f>SUM(AM16:AM21)+1</f>
        <v>4</v>
      </c>
      <c r="AN22" s="16">
        <f>SUM(AN16:AN21)+1</f>
        <v>3</v>
      </c>
    </row>
    <row r="23" spans="1:40" ht="12">
      <c r="A23" s="4" t="s">
        <v>79</v>
      </c>
      <c r="B23" s="20" t="s">
        <v>80</v>
      </c>
      <c r="C23" s="20" t="s">
        <v>80</v>
      </c>
      <c r="D23" s="20" t="s">
        <v>81</v>
      </c>
      <c r="E23" s="20" t="s">
        <v>81</v>
      </c>
      <c r="F23" s="20" t="s">
        <v>82</v>
      </c>
      <c r="G23" s="20" t="s">
        <v>81</v>
      </c>
      <c r="H23" s="20" t="s">
        <v>80</v>
      </c>
      <c r="I23" s="20" t="s">
        <v>81</v>
      </c>
      <c r="J23" s="20" t="s">
        <v>81</v>
      </c>
      <c r="K23" s="20" t="s">
        <v>82</v>
      </c>
      <c r="L23" s="20" t="s">
        <v>80</v>
      </c>
      <c r="M23" s="20" t="s">
        <v>81</v>
      </c>
      <c r="N23" s="20" t="s">
        <v>81</v>
      </c>
      <c r="O23" s="20" t="s">
        <v>81</v>
      </c>
      <c r="P23" s="20" t="s">
        <v>82</v>
      </c>
      <c r="Q23" s="20" t="s">
        <v>81</v>
      </c>
      <c r="R23" s="20" t="s">
        <v>80</v>
      </c>
      <c r="S23" s="20" t="s">
        <v>80</v>
      </c>
      <c r="T23" s="20" t="s">
        <v>81</v>
      </c>
      <c r="U23" s="20" t="s">
        <v>81</v>
      </c>
      <c r="V23" s="20" t="s">
        <v>81</v>
      </c>
      <c r="W23" s="20" t="s">
        <v>81</v>
      </c>
      <c r="X23" s="20" t="s">
        <v>81</v>
      </c>
      <c r="Y23" s="20" t="s">
        <v>83</v>
      </c>
      <c r="Z23" s="20" t="s">
        <v>81</v>
      </c>
      <c r="AA23" s="20" t="s">
        <v>80</v>
      </c>
      <c r="AB23" s="20" t="s">
        <v>80</v>
      </c>
      <c r="AC23" s="20" t="s">
        <v>81</v>
      </c>
      <c r="AD23" s="20" t="s">
        <v>83</v>
      </c>
      <c r="AE23" s="20" t="s">
        <v>80</v>
      </c>
      <c r="AF23" s="20" t="s">
        <v>80</v>
      </c>
      <c r="AG23" s="20" t="s">
        <v>81</v>
      </c>
      <c r="AH23" s="20" t="s">
        <v>81</v>
      </c>
      <c r="AI23" s="20" t="s">
        <v>81</v>
      </c>
      <c r="AJ23" s="20" t="s">
        <v>81</v>
      </c>
      <c r="AK23" s="20" t="s">
        <v>80</v>
      </c>
      <c r="AL23" s="20" t="s">
        <v>81</v>
      </c>
      <c r="AM23" s="20" t="s">
        <v>83</v>
      </c>
      <c r="AN23" s="20" t="s">
        <v>81</v>
      </c>
    </row>
    <row r="24" spans="1:40" ht="12">
      <c r="A24" s="4" t="s">
        <v>84</v>
      </c>
      <c r="B24" s="20" t="s">
        <v>85</v>
      </c>
      <c r="C24" s="20" t="s">
        <v>85</v>
      </c>
      <c r="D24" s="20" t="s">
        <v>85</v>
      </c>
      <c r="E24" s="20" t="s">
        <v>86</v>
      </c>
      <c r="F24" s="20" t="s">
        <v>85</v>
      </c>
      <c r="G24" s="20" t="s">
        <v>85</v>
      </c>
      <c r="H24" s="20" t="s">
        <v>85</v>
      </c>
      <c r="I24" s="20" t="s">
        <v>85</v>
      </c>
      <c r="J24" s="20" t="s">
        <v>85</v>
      </c>
      <c r="K24" s="20" t="s">
        <v>85</v>
      </c>
      <c r="L24" s="20" t="s">
        <v>85</v>
      </c>
      <c r="M24" s="20" t="s">
        <v>87</v>
      </c>
      <c r="N24" s="20" t="s">
        <v>85</v>
      </c>
      <c r="O24" s="20" t="s">
        <v>85</v>
      </c>
      <c r="P24" s="20" t="s">
        <v>85</v>
      </c>
      <c r="Q24" s="20" t="s">
        <v>85</v>
      </c>
      <c r="R24" s="20" t="s">
        <v>85</v>
      </c>
      <c r="S24" s="20" t="s">
        <v>85</v>
      </c>
      <c r="T24" s="20" t="s">
        <v>85</v>
      </c>
      <c r="U24" s="20" t="s">
        <v>85</v>
      </c>
      <c r="V24" s="20" t="s">
        <v>85</v>
      </c>
      <c r="W24" s="20" t="s">
        <v>85</v>
      </c>
      <c r="X24" s="20" t="s">
        <v>85</v>
      </c>
      <c r="Y24" s="20" t="s">
        <v>87</v>
      </c>
      <c r="Z24" s="20" t="s">
        <v>88</v>
      </c>
      <c r="AA24" s="20" t="s">
        <v>87</v>
      </c>
      <c r="AB24" s="20" t="s">
        <v>85</v>
      </c>
      <c r="AC24" s="20" t="s">
        <v>85</v>
      </c>
      <c r="AD24" s="20" t="s">
        <v>85</v>
      </c>
      <c r="AE24" s="20" t="s">
        <v>85</v>
      </c>
      <c r="AF24" s="20" t="s">
        <v>85</v>
      </c>
      <c r="AG24" s="20" t="s">
        <v>86</v>
      </c>
      <c r="AH24" s="20" t="s">
        <v>87</v>
      </c>
      <c r="AI24" s="20" t="s">
        <v>85</v>
      </c>
      <c r="AJ24" s="20" t="s">
        <v>87</v>
      </c>
      <c r="AK24" s="20" t="s">
        <v>89</v>
      </c>
      <c r="AL24" s="20" t="s">
        <v>86</v>
      </c>
      <c r="AM24" s="20" t="s">
        <v>89</v>
      </c>
      <c r="AN24" s="20" t="s">
        <v>87</v>
      </c>
    </row>
    <row r="25" spans="1:38" ht="12">
      <c r="A25" s="10" t="s">
        <v>90</v>
      </c>
      <c r="I25" s="15" t="s">
        <v>30</v>
      </c>
      <c r="AL25" s="15" t="s">
        <v>30</v>
      </c>
    </row>
    <row r="26" spans="1:40" ht="12">
      <c r="A26" s="4" t="s">
        <v>91</v>
      </c>
      <c r="B26" s="21">
        <v>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0.5</v>
      </c>
      <c r="X26" s="21">
        <v>0</v>
      </c>
      <c r="Y26" s="21">
        <v>0</v>
      </c>
      <c r="Z26" s="21">
        <v>0</v>
      </c>
      <c r="AA26" s="21">
        <v>2</v>
      </c>
      <c r="AB26" s="21">
        <v>1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2</v>
      </c>
      <c r="AN26" s="21">
        <v>0</v>
      </c>
    </row>
    <row r="27" spans="1:40" ht="12">
      <c r="A27" s="4" t="s">
        <v>92</v>
      </c>
      <c r="B27" s="21">
        <v>0</v>
      </c>
      <c r="C27" s="21">
        <v>1</v>
      </c>
      <c r="D27" s="21">
        <v>2</v>
      </c>
      <c r="E27" s="21">
        <v>1</v>
      </c>
      <c r="F27" s="21">
        <v>2</v>
      </c>
      <c r="G27" s="21">
        <v>3</v>
      </c>
      <c r="H27" s="21">
        <v>1</v>
      </c>
      <c r="I27" s="21">
        <v>10</v>
      </c>
      <c r="J27" s="21">
        <v>2</v>
      </c>
      <c r="K27" s="21">
        <v>1</v>
      </c>
      <c r="L27" s="21">
        <v>1</v>
      </c>
      <c r="M27" s="21">
        <v>3</v>
      </c>
      <c r="N27" s="21">
        <v>3.5</v>
      </c>
      <c r="O27" s="21">
        <v>4</v>
      </c>
      <c r="P27" s="21">
        <v>1</v>
      </c>
      <c r="Q27" s="21">
        <v>3</v>
      </c>
      <c r="R27" s="21">
        <v>30</v>
      </c>
      <c r="S27" s="21">
        <v>4</v>
      </c>
      <c r="T27" s="21">
        <v>2</v>
      </c>
      <c r="U27" s="21">
        <v>2</v>
      </c>
      <c r="V27" s="21">
        <v>0</v>
      </c>
      <c r="W27" s="21">
        <v>2</v>
      </c>
      <c r="X27" s="21">
        <v>1</v>
      </c>
      <c r="Y27" s="21">
        <v>2</v>
      </c>
      <c r="Z27" s="21">
        <v>1</v>
      </c>
      <c r="AA27" s="21">
        <v>4</v>
      </c>
      <c r="AB27" s="21">
        <v>1</v>
      </c>
      <c r="AC27" s="21">
        <v>0</v>
      </c>
      <c r="AD27" s="21">
        <v>3</v>
      </c>
      <c r="AE27" s="21">
        <v>1</v>
      </c>
      <c r="AF27" s="21">
        <v>2</v>
      </c>
      <c r="AG27" s="21">
        <v>2</v>
      </c>
      <c r="AH27" s="21">
        <v>3</v>
      </c>
      <c r="AI27" s="21">
        <v>4</v>
      </c>
      <c r="AJ27" s="21">
        <v>2</v>
      </c>
      <c r="AK27" s="21">
        <v>3</v>
      </c>
      <c r="AL27" s="21">
        <v>2</v>
      </c>
      <c r="AM27" s="21">
        <v>2</v>
      </c>
      <c r="AN27" s="21">
        <v>3</v>
      </c>
    </row>
    <row r="28" spans="1:40" ht="12">
      <c r="A28" s="4" t="s">
        <v>93</v>
      </c>
      <c r="B28" s="21">
        <v>0</v>
      </c>
      <c r="C28" s="21">
        <v>0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  <c r="I28" s="21">
        <v>5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1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</v>
      </c>
      <c r="Y28" s="21">
        <v>0</v>
      </c>
      <c r="Z28" s="21">
        <v>1</v>
      </c>
      <c r="AA28" s="21">
        <v>2</v>
      </c>
      <c r="AB28" s="21">
        <v>1</v>
      </c>
      <c r="AC28" s="21">
        <v>0</v>
      </c>
      <c r="AD28" s="21">
        <v>1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2</v>
      </c>
      <c r="AM28" s="21">
        <v>1</v>
      </c>
      <c r="AN28" s="21">
        <v>0</v>
      </c>
    </row>
    <row r="29" spans="1:40" ht="12">
      <c r="A29" s="4" t="s">
        <v>94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7</v>
      </c>
      <c r="H29" s="21">
        <v>0</v>
      </c>
      <c r="I29" s="21">
        <v>0</v>
      </c>
      <c r="J29" s="21">
        <v>0</v>
      </c>
      <c r="K29" s="21">
        <v>0</v>
      </c>
      <c r="L29" s="21">
        <v>2</v>
      </c>
      <c r="M29" s="21">
        <v>0</v>
      </c>
      <c r="N29" s="21">
        <v>40</v>
      </c>
      <c r="O29" s="21">
        <v>0</v>
      </c>
      <c r="P29" s="21">
        <v>2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8</v>
      </c>
      <c r="W29" s="21">
        <v>2</v>
      </c>
      <c r="X29" s="21">
        <v>3</v>
      </c>
      <c r="Y29" s="21">
        <v>3</v>
      </c>
      <c r="Z29" s="21">
        <v>0</v>
      </c>
      <c r="AA29" s="21">
        <v>1</v>
      </c>
      <c r="AB29" s="21">
        <v>10</v>
      </c>
      <c r="AC29" s="21">
        <v>0</v>
      </c>
      <c r="AD29" s="21">
        <v>5</v>
      </c>
      <c r="AE29" s="21">
        <v>0</v>
      </c>
      <c r="AF29" s="21">
        <v>0</v>
      </c>
      <c r="AG29" s="21">
        <v>2</v>
      </c>
      <c r="AH29" s="21">
        <v>8</v>
      </c>
      <c r="AI29" s="21">
        <v>4</v>
      </c>
      <c r="AJ29" s="21">
        <v>0</v>
      </c>
      <c r="AK29" s="21">
        <v>0</v>
      </c>
      <c r="AL29" s="21">
        <v>0</v>
      </c>
      <c r="AM29" s="21">
        <v>2</v>
      </c>
      <c r="AN29" s="21">
        <v>10</v>
      </c>
    </row>
    <row r="30" spans="1:40" ht="12">
      <c r="A30" s="4" t="s">
        <v>95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10</v>
      </c>
      <c r="P30" s="21">
        <v>0</v>
      </c>
      <c r="Q30" s="21">
        <v>0</v>
      </c>
      <c r="R30" s="21">
        <v>10</v>
      </c>
      <c r="S30" s="21">
        <v>0</v>
      </c>
      <c r="T30" s="21">
        <v>0</v>
      </c>
      <c r="U30" s="21">
        <v>0</v>
      </c>
      <c r="V30" s="21">
        <v>3</v>
      </c>
      <c r="W30" s="21">
        <v>7</v>
      </c>
      <c r="X30" s="21">
        <v>0</v>
      </c>
      <c r="Y30" s="21">
        <v>0</v>
      </c>
      <c r="Z30" s="21">
        <v>0</v>
      </c>
      <c r="AA30" s="21">
        <v>3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2</v>
      </c>
      <c r="AI30" s="21">
        <v>0</v>
      </c>
      <c r="AJ30" s="21">
        <v>0</v>
      </c>
      <c r="AK30" s="21">
        <v>0</v>
      </c>
      <c r="AL30" s="21">
        <v>5</v>
      </c>
      <c r="AM30" s="21">
        <v>1</v>
      </c>
      <c r="AN30" s="21">
        <v>0</v>
      </c>
    </row>
    <row r="31" spans="1:40" ht="12">
      <c r="A31" s="4" t="s">
        <v>96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2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</row>
    <row r="32" spans="1:40" ht="12">
      <c r="A32" s="4" t="s">
        <v>97</v>
      </c>
      <c r="B32" s="21">
        <v>0</v>
      </c>
      <c r="C32" s="21">
        <v>3</v>
      </c>
      <c r="D32" s="21">
        <v>0</v>
      </c>
      <c r="E32" s="21">
        <v>0</v>
      </c>
      <c r="F32" s="21">
        <v>0</v>
      </c>
      <c r="G32" s="21">
        <v>6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21">
        <v>2.5</v>
      </c>
      <c r="N32" s="21">
        <v>10.5</v>
      </c>
      <c r="O32" s="21">
        <v>0</v>
      </c>
      <c r="P32" s="21">
        <v>1</v>
      </c>
      <c r="Q32" s="21">
        <v>2</v>
      </c>
      <c r="R32" s="21" t="s">
        <v>98</v>
      </c>
      <c r="S32" s="21">
        <v>0</v>
      </c>
      <c r="T32" s="21">
        <v>0</v>
      </c>
      <c r="U32" s="21">
        <v>1</v>
      </c>
      <c r="V32" s="21">
        <v>7</v>
      </c>
      <c r="W32" s="21">
        <v>0</v>
      </c>
      <c r="X32" s="21">
        <v>1</v>
      </c>
      <c r="Y32" s="21">
        <v>1</v>
      </c>
      <c r="Z32" s="21">
        <v>2</v>
      </c>
      <c r="AA32" s="21">
        <v>0</v>
      </c>
      <c r="AB32" s="21">
        <v>1</v>
      </c>
      <c r="AC32" s="21">
        <v>0</v>
      </c>
      <c r="AD32" s="21">
        <v>3</v>
      </c>
      <c r="AE32" s="21">
        <v>0</v>
      </c>
      <c r="AF32" s="21">
        <v>0</v>
      </c>
      <c r="AG32" s="21">
        <v>0</v>
      </c>
      <c r="AH32" s="21">
        <v>7</v>
      </c>
      <c r="AI32" s="21">
        <v>2</v>
      </c>
      <c r="AJ32" s="21">
        <v>0</v>
      </c>
      <c r="AK32" s="21">
        <v>15</v>
      </c>
      <c r="AL32" s="21">
        <v>5</v>
      </c>
      <c r="AM32" s="21">
        <v>0</v>
      </c>
      <c r="AN32" s="21">
        <v>2</v>
      </c>
    </row>
    <row r="33" spans="1:40" ht="12">
      <c r="A33" s="4" t="s">
        <v>99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1</v>
      </c>
      <c r="W33" s="21">
        <v>0</v>
      </c>
      <c r="X33" s="21">
        <v>0</v>
      </c>
      <c r="Y33" s="21">
        <v>4</v>
      </c>
      <c r="Z33" s="21">
        <v>0</v>
      </c>
      <c r="AA33" s="21">
        <v>3</v>
      </c>
      <c r="AB33" s="21">
        <v>2</v>
      </c>
      <c r="AC33" s="21">
        <v>0</v>
      </c>
      <c r="AD33" s="21">
        <v>3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</row>
    <row r="34" spans="1:40" ht="12">
      <c r="A34" s="4" t="s">
        <v>100</v>
      </c>
      <c r="B34" s="21">
        <v>0</v>
      </c>
      <c r="C34" s="21">
        <v>3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</v>
      </c>
      <c r="K34" s="21">
        <v>4</v>
      </c>
      <c r="L34" s="21">
        <v>6</v>
      </c>
      <c r="M34" s="21">
        <v>2</v>
      </c>
      <c r="N34" s="21">
        <v>2.5</v>
      </c>
      <c r="O34" s="21">
        <v>0</v>
      </c>
      <c r="P34" s="21">
        <v>2</v>
      </c>
      <c r="Q34" s="21">
        <v>0</v>
      </c>
      <c r="R34" s="21">
        <v>3</v>
      </c>
      <c r="S34" s="21">
        <v>0</v>
      </c>
      <c r="T34" s="21">
        <v>0</v>
      </c>
      <c r="U34" s="21">
        <v>5</v>
      </c>
      <c r="V34" s="21">
        <v>15</v>
      </c>
      <c r="W34" s="21">
        <v>21</v>
      </c>
      <c r="X34" s="21">
        <v>8</v>
      </c>
      <c r="Y34" s="21">
        <v>0</v>
      </c>
      <c r="Z34" s="21">
        <v>6</v>
      </c>
      <c r="AA34" s="21">
        <v>1</v>
      </c>
      <c r="AB34" s="21">
        <v>5</v>
      </c>
      <c r="AC34" s="21">
        <v>0</v>
      </c>
      <c r="AD34" s="21">
        <v>7</v>
      </c>
      <c r="AE34" s="21">
        <v>0</v>
      </c>
      <c r="AF34" s="21">
        <v>0</v>
      </c>
      <c r="AG34" s="21">
        <v>6</v>
      </c>
      <c r="AH34" s="21">
        <v>12</v>
      </c>
      <c r="AI34" s="21">
        <v>6</v>
      </c>
      <c r="AJ34" s="21">
        <v>0</v>
      </c>
      <c r="AK34" s="21">
        <v>0</v>
      </c>
      <c r="AL34" s="21">
        <v>5</v>
      </c>
      <c r="AM34" s="21">
        <v>3</v>
      </c>
      <c r="AN34" s="21">
        <v>2</v>
      </c>
    </row>
    <row r="35" spans="1:40" ht="12">
      <c r="A35" s="4" t="s">
        <v>101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2</v>
      </c>
      <c r="K35" s="21">
        <v>2</v>
      </c>
      <c r="L35" s="21">
        <v>6</v>
      </c>
      <c r="M35" s="21">
        <v>1</v>
      </c>
      <c r="N35" s="21">
        <v>0</v>
      </c>
      <c r="O35" s="21">
        <v>0</v>
      </c>
      <c r="P35" s="21">
        <v>1</v>
      </c>
      <c r="Q35" s="21">
        <v>1</v>
      </c>
      <c r="R35" s="21">
        <v>2</v>
      </c>
      <c r="S35" s="21">
        <v>2</v>
      </c>
      <c r="T35" s="21">
        <v>0</v>
      </c>
      <c r="U35" s="22">
        <v>1.5</v>
      </c>
      <c r="V35" s="21">
        <v>3</v>
      </c>
      <c r="W35" s="21">
        <v>0</v>
      </c>
      <c r="X35" s="21">
        <v>0</v>
      </c>
      <c r="Y35" s="21">
        <v>0</v>
      </c>
      <c r="Z35" s="21">
        <v>20</v>
      </c>
      <c r="AA35" s="21">
        <v>7</v>
      </c>
      <c r="AB35" s="21">
        <v>0</v>
      </c>
      <c r="AC35" s="21">
        <v>0</v>
      </c>
      <c r="AD35" s="21">
        <v>3</v>
      </c>
      <c r="AE35" s="21">
        <v>0</v>
      </c>
      <c r="AF35" s="21">
        <v>0</v>
      </c>
      <c r="AG35" s="21">
        <v>0</v>
      </c>
      <c r="AH35" s="21">
        <v>0</v>
      </c>
      <c r="AI35" s="21">
        <v>5</v>
      </c>
      <c r="AJ35" s="21">
        <v>0</v>
      </c>
      <c r="AK35" s="21">
        <v>0</v>
      </c>
      <c r="AL35" s="21">
        <v>0</v>
      </c>
      <c r="AM35" s="21">
        <v>2</v>
      </c>
      <c r="AN35" s="21">
        <v>0</v>
      </c>
    </row>
    <row r="36" spans="1:38" ht="12">
      <c r="A36" s="10" t="s">
        <v>102</v>
      </c>
      <c r="I36" s="15" t="s">
        <v>30</v>
      </c>
      <c r="AL36" s="15" t="s">
        <v>30</v>
      </c>
    </row>
    <row r="37" spans="1:40" ht="12">
      <c r="A37" s="4" t="s">
        <v>103</v>
      </c>
      <c r="B37" s="14">
        <v>10</v>
      </c>
      <c r="C37" s="14"/>
      <c r="D37" s="14">
        <v>9</v>
      </c>
      <c r="E37" s="14"/>
      <c r="F37" s="14">
        <v>10</v>
      </c>
      <c r="G37" s="14"/>
      <c r="H37" s="14">
        <v>10</v>
      </c>
      <c r="I37" s="14"/>
      <c r="J37" s="14"/>
      <c r="K37" s="14"/>
      <c r="L37" s="14"/>
      <c r="M37" s="14"/>
      <c r="N37" s="14"/>
      <c r="O37" s="14">
        <v>6</v>
      </c>
      <c r="P37" s="14"/>
      <c r="Q37" s="14">
        <v>10</v>
      </c>
      <c r="R37" s="14"/>
      <c r="S37" s="14">
        <v>10</v>
      </c>
      <c r="T37" s="14">
        <v>10</v>
      </c>
      <c r="U37" s="14"/>
      <c r="V37" s="14"/>
      <c r="W37" s="14">
        <v>5</v>
      </c>
      <c r="X37" s="14">
        <v>8</v>
      </c>
      <c r="Y37" s="14">
        <v>10</v>
      </c>
      <c r="Z37" s="14">
        <v>8</v>
      </c>
      <c r="AA37" s="14">
        <v>7</v>
      </c>
      <c r="AB37" s="14"/>
      <c r="AC37" s="14">
        <v>6</v>
      </c>
      <c r="AD37" s="14">
        <v>0</v>
      </c>
      <c r="AE37" s="14">
        <v>9</v>
      </c>
      <c r="AF37" s="14"/>
      <c r="AG37" s="14">
        <v>10</v>
      </c>
      <c r="AH37" s="14"/>
      <c r="AI37" s="14"/>
      <c r="AJ37" s="14">
        <v>10</v>
      </c>
      <c r="AK37" s="14">
        <v>10</v>
      </c>
      <c r="AL37" s="14"/>
      <c r="AM37" s="14">
        <v>2</v>
      </c>
      <c r="AN37" s="14">
        <v>7</v>
      </c>
    </row>
    <row r="38" spans="1:40" ht="12">
      <c r="A38" s="4" t="s">
        <v>104</v>
      </c>
      <c r="B38" s="14">
        <v>3</v>
      </c>
      <c r="C38" s="14">
        <v>2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>
        <v>1</v>
      </c>
      <c r="L38" s="14">
        <v>2</v>
      </c>
      <c r="M38" s="14">
        <v>3</v>
      </c>
      <c r="N38" s="14">
        <v>1</v>
      </c>
      <c r="O38" s="14">
        <v>1</v>
      </c>
      <c r="P38" s="14">
        <v>2</v>
      </c>
      <c r="Q38" s="14">
        <v>2</v>
      </c>
      <c r="R38" s="14">
        <v>5</v>
      </c>
      <c r="S38" s="14">
        <v>3</v>
      </c>
      <c r="T38" s="14">
        <v>3</v>
      </c>
      <c r="U38" s="14">
        <v>1</v>
      </c>
      <c r="V38" s="14"/>
      <c r="W38" s="14">
        <v>2</v>
      </c>
      <c r="X38" s="14">
        <v>4</v>
      </c>
      <c r="Y38" s="14">
        <v>4</v>
      </c>
      <c r="Z38" s="14">
        <v>4</v>
      </c>
      <c r="AA38" s="14">
        <v>1</v>
      </c>
      <c r="AB38" s="14"/>
      <c r="AC38" s="14">
        <v>3</v>
      </c>
      <c r="AD38" s="14">
        <v>1</v>
      </c>
      <c r="AE38" s="14">
        <v>3</v>
      </c>
      <c r="AF38" s="14">
        <v>1</v>
      </c>
      <c r="AG38" s="14">
        <v>1</v>
      </c>
      <c r="AH38" s="14">
        <v>1</v>
      </c>
      <c r="AI38" s="14">
        <v>5</v>
      </c>
      <c r="AJ38" s="14">
        <v>1</v>
      </c>
      <c r="AK38" s="14">
        <v>2</v>
      </c>
      <c r="AL38" s="14">
        <v>4</v>
      </c>
      <c r="AM38" s="14">
        <v>5</v>
      </c>
      <c r="AN38" s="14">
        <v>2</v>
      </c>
    </row>
    <row r="39" spans="1:40" ht="12">
      <c r="A39" s="4" t="s">
        <v>105</v>
      </c>
      <c r="B39" s="14">
        <v>6</v>
      </c>
      <c r="C39" s="14"/>
      <c r="D39" s="14">
        <v>8</v>
      </c>
      <c r="E39" s="14">
        <v>2</v>
      </c>
      <c r="F39" s="14">
        <v>6</v>
      </c>
      <c r="G39" s="14"/>
      <c r="H39" s="14">
        <v>6</v>
      </c>
      <c r="I39" s="14">
        <v>2</v>
      </c>
      <c r="J39" s="14">
        <v>2</v>
      </c>
      <c r="K39" s="14"/>
      <c r="L39" s="14"/>
      <c r="M39" s="14"/>
      <c r="N39" s="14"/>
      <c r="O39" s="14">
        <v>9</v>
      </c>
      <c r="P39" s="14"/>
      <c r="Q39" s="14">
        <v>7</v>
      </c>
      <c r="R39" s="14">
        <v>2</v>
      </c>
      <c r="S39" s="14">
        <v>8</v>
      </c>
      <c r="T39" s="14">
        <v>5</v>
      </c>
      <c r="U39" s="14"/>
      <c r="V39" s="14"/>
      <c r="W39" s="14"/>
      <c r="X39" s="14">
        <v>3</v>
      </c>
      <c r="Y39" s="14">
        <v>8</v>
      </c>
      <c r="Z39" s="14">
        <v>10</v>
      </c>
      <c r="AA39" s="14">
        <v>6</v>
      </c>
      <c r="AB39" s="14"/>
      <c r="AC39" s="14">
        <v>2</v>
      </c>
      <c r="AD39" s="14">
        <v>2</v>
      </c>
      <c r="AE39" s="14">
        <v>5</v>
      </c>
      <c r="AF39" s="14"/>
      <c r="AG39" s="14">
        <v>5</v>
      </c>
      <c r="AH39" s="14"/>
      <c r="AI39" s="14"/>
      <c r="AJ39" s="14">
        <v>7</v>
      </c>
      <c r="AK39" s="14">
        <v>5</v>
      </c>
      <c r="AL39" s="14">
        <v>1</v>
      </c>
      <c r="AM39" s="14">
        <v>4</v>
      </c>
      <c r="AN39" s="14">
        <v>4</v>
      </c>
    </row>
    <row r="40" spans="1:40" ht="12">
      <c r="A40" s="4" t="s">
        <v>106</v>
      </c>
      <c r="B40" s="14">
        <v>7</v>
      </c>
      <c r="C40" s="14"/>
      <c r="D40" s="14">
        <v>2</v>
      </c>
      <c r="E40" s="14"/>
      <c r="F40" s="14">
        <v>2</v>
      </c>
      <c r="G40" s="14">
        <v>3</v>
      </c>
      <c r="H40" s="14">
        <v>2</v>
      </c>
      <c r="I40" s="14"/>
      <c r="J40" s="14"/>
      <c r="K40" s="14"/>
      <c r="L40" s="14">
        <v>3</v>
      </c>
      <c r="M40" s="14"/>
      <c r="N40" s="14">
        <v>3</v>
      </c>
      <c r="O40" s="14">
        <v>5</v>
      </c>
      <c r="P40" s="14">
        <v>1</v>
      </c>
      <c r="Q40" s="14">
        <v>6</v>
      </c>
      <c r="R40" s="14"/>
      <c r="S40" s="14">
        <v>2</v>
      </c>
      <c r="T40" s="14">
        <v>1</v>
      </c>
      <c r="U40" s="14"/>
      <c r="V40" s="14">
        <v>1</v>
      </c>
      <c r="W40" s="14">
        <v>4</v>
      </c>
      <c r="X40" s="14"/>
      <c r="Y40" s="14">
        <v>1</v>
      </c>
      <c r="Z40" s="14">
        <v>5</v>
      </c>
      <c r="AA40" s="14">
        <v>5</v>
      </c>
      <c r="AB40" s="14"/>
      <c r="AC40" s="14">
        <v>1</v>
      </c>
      <c r="AD40" s="14">
        <v>3</v>
      </c>
      <c r="AE40" s="14">
        <v>1</v>
      </c>
      <c r="AF40" s="14"/>
      <c r="AG40" s="14">
        <v>3</v>
      </c>
      <c r="AH40" s="14">
        <v>6</v>
      </c>
      <c r="AI40" s="14">
        <v>4</v>
      </c>
      <c r="AJ40" s="14">
        <v>8</v>
      </c>
      <c r="AK40" s="14">
        <v>3</v>
      </c>
      <c r="AL40" s="14"/>
      <c r="AM40" s="14">
        <v>1</v>
      </c>
      <c r="AN40" s="14">
        <v>5</v>
      </c>
    </row>
    <row r="41" spans="1:40" ht="12">
      <c r="A41" s="4" t="s">
        <v>107</v>
      </c>
      <c r="B41" s="14">
        <v>3</v>
      </c>
      <c r="C41" s="14"/>
      <c r="D41" s="14">
        <v>4</v>
      </c>
      <c r="E41" s="14"/>
      <c r="F41" s="14">
        <v>5</v>
      </c>
      <c r="G41" s="14"/>
      <c r="H41" s="14">
        <v>5</v>
      </c>
      <c r="I41" s="14"/>
      <c r="J41" s="14"/>
      <c r="K41" s="14"/>
      <c r="L41" s="14"/>
      <c r="M41" s="14"/>
      <c r="N41" s="14"/>
      <c r="O41" s="14">
        <v>2</v>
      </c>
      <c r="P41" s="14"/>
      <c r="Q41" s="14">
        <v>5</v>
      </c>
      <c r="R41" s="14">
        <v>6</v>
      </c>
      <c r="S41" s="14">
        <v>5</v>
      </c>
      <c r="T41" s="14">
        <v>8</v>
      </c>
      <c r="U41" s="14"/>
      <c r="V41" s="14">
        <v>3</v>
      </c>
      <c r="W41" s="14">
        <v>2</v>
      </c>
      <c r="X41" s="14">
        <v>2</v>
      </c>
      <c r="Y41" s="14">
        <v>7</v>
      </c>
      <c r="Z41" s="14">
        <v>6</v>
      </c>
      <c r="AA41" s="14">
        <v>10</v>
      </c>
      <c r="AB41" s="14"/>
      <c r="AC41" s="14">
        <v>10</v>
      </c>
      <c r="AD41" s="14"/>
      <c r="AE41" s="14">
        <v>6</v>
      </c>
      <c r="AF41" s="14"/>
      <c r="AG41" s="14">
        <v>7</v>
      </c>
      <c r="AH41" s="14">
        <v>2</v>
      </c>
      <c r="AI41" s="14"/>
      <c r="AJ41" s="14">
        <v>6</v>
      </c>
      <c r="AK41" s="14">
        <v>8</v>
      </c>
      <c r="AL41" s="14">
        <v>5</v>
      </c>
      <c r="AM41" s="14">
        <v>3</v>
      </c>
      <c r="AN41" s="14">
        <v>6</v>
      </c>
    </row>
    <row r="42" spans="1:40" ht="12">
      <c r="A42" s="4" t="s">
        <v>108</v>
      </c>
      <c r="B42" s="14">
        <v>4</v>
      </c>
      <c r="C42" s="14"/>
      <c r="D42" s="14">
        <v>7</v>
      </c>
      <c r="E42" s="14"/>
      <c r="F42" s="14">
        <v>8</v>
      </c>
      <c r="G42" s="14"/>
      <c r="H42" s="14">
        <v>9</v>
      </c>
      <c r="I42" s="14"/>
      <c r="J42" s="14"/>
      <c r="K42" s="14"/>
      <c r="L42" s="14"/>
      <c r="M42" s="14"/>
      <c r="N42" s="14"/>
      <c r="O42" s="14"/>
      <c r="P42" s="14"/>
      <c r="Q42" s="14">
        <v>8</v>
      </c>
      <c r="R42" s="14"/>
      <c r="S42" s="14">
        <v>4</v>
      </c>
      <c r="T42" s="14">
        <v>4</v>
      </c>
      <c r="U42" s="14"/>
      <c r="V42" s="14"/>
      <c r="W42" s="14"/>
      <c r="X42" s="14">
        <v>10</v>
      </c>
      <c r="Y42" s="14">
        <v>2</v>
      </c>
      <c r="Z42" s="14">
        <v>7</v>
      </c>
      <c r="AA42" s="14">
        <v>9</v>
      </c>
      <c r="AB42" s="14"/>
      <c r="AC42" s="14">
        <v>8</v>
      </c>
      <c r="AD42" s="14"/>
      <c r="AE42" s="14">
        <v>7</v>
      </c>
      <c r="AF42" s="14"/>
      <c r="AG42" s="14">
        <v>6</v>
      </c>
      <c r="AH42" s="14">
        <v>3</v>
      </c>
      <c r="AI42" s="14"/>
      <c r="AJ42" s="14">
        <v>9</v>
      </c>
      <c r="AK42" s="14">
        <v>7</v>
      </c>
      <c r="AL42" s="14"/>
      <c r="AM42" s="14">
        <v>6</v>
      </c>
      <c r="AN42" s="14">
        <v>9</v>
      </c>
    </row>
    <row r="43" spans="1:40" ht="12">
      <c r="A43" s="4" t="s">
        <v>109</v>
      </c>
      <c r="B43" s="14">
        <v>2</v>
      </c>
      <c r="C43" s="14">
        <v>1</v>
      </c>
      <c r="D43" s="14">
        <v>6</v>
      </c>
      <c r="E43" s="14"/>
      <c r="F43" s="14">
        <v>3</v>
      </c>
      <c r="G43" s="14">
        <v>2</v>
      </c>
      <c r="H43" s="14">
        <v>3</v>
      </c>
      <c r="I43" s="14"/>
      <c r="J43" s="14">
        <v>3</v>
      </c>
      <c r="K43" s="14">
        <v>3</v>
      </c>
      <c r="L43" s="14"/>
      <c r="M43" s="14">
        <v>3</v>
      </c>
      <c r="N43" s="14">
        <v>2</v>
      </c>
      <c r="O43" s="14">
        <v>3</v>
      </c>
      <c r="P43" s="14">
        <v>4</v>
      </c>
      <c r="Q43" s="14">
        <v>1</v>
      </c>
      <c r="R43" s="14">
        <v>4</v>
      </c>
      <c r="S43" s="14">
        <v>9</v>
      </c>
      <c r="T43" s="14">
        <v>9</v>
      </c>
      <c r="U43" s="14">
        <v>4</v>
      </c>
      <c r="V43" s="14">
        <v>2</v>
      </c>
      <c r="W43" s="14"/>
      <c r="X43" s="14">
        <v>5</v>
      </c>
      <c r="Y43" s="14">
        <v>5</v>
      </c>
      <c r="Z43" s="14">
        <v>3</v>
      </c>
      <c r="AA43" s="14">
        <v>2</v>
      </c>
      <c r="AB43" s="14"/>
      <c r="AC43" s="14">
        <v>7</v>
      </c>
      <c r="AD43" s="14">
        <v>4</v>
      </c>
      <c r="AE43" s="14">
        <v>8</v>
      </c>
      <c r="AF43" s="14"/>
      <c r="AG43" s="14">
        <v>8</v>
      </c>
      <c r="AH43" s="14">
        <v>4</v>
      </c>
      <c r="AI43" s="14">
        <v>3</v>
      </c>
      <c r="AJ43" s="14">
        <v>5</v>
      </c>
      <c r="AK43" s="14">
        <v>1</v>
      </c>
      <c r="AL43" s="14">
        <v>2</v>
      </c>
      <c r="AM43" s="14">
        <v>10</v>
      </c>
      <c r="AN43" s="14">
        <v>10</v>
      </c>
    </row>
    <row r="44" spans="1:40" ht="12">
      <c r="A44" s="4" t="s">
        <v>110</v>
      </c>
      <c r="B44" s="14">
        <v>5</v>
      </c>
      <c r="C44" s="14"/>
      <c r="D44" s="14">
        <v>5</v>
      </c>
      <c r="E44" s="14"/>
      <c r="F44" s="14">
        <v>9</v>
      </c>
      <c r="G44" s="14"/>
      <c r="H44" s="14">
        <v>8</v>
      </c>
      <c r="I44" s="14"/>
      <c r="J44" s="14"/>
      <c r="K44" s="14"/>
      <c r="L44" s="14"/>
      <c r="M44" s="14"/>
      <c r="N44" s="14"/>
      <c r="O44" s="14">
        <v>4</v>
      </c>
      <c r="P44" s="14"/>
      <c r="Q44" s="14">
        <v>9</v>
      </c>
      <c r="R44" s="14"/>
      <c r="S44" s="14">
        <v>6</v>
      </c>
      <c r="T44" s="14">
        <v>6</v>
      </c>
      <c r="U44" s="14"/>
      <c r="V44" s="14">
        <v>4</v>
      </c>
      <c r="W44" s="14"/>
      <c r="X44" s="14">
        <v>7</v>
      </c>
      <c r="Y44" s="14">
        <v>9</v>
      </c>
      <c r="Z44" s="14">
        <v>9</v>
      </c>
      <c r="AA44" s="14">
        <v>8</v>
      </c>
      <c r="AB44" s="14"/>
      <c r="AC44" s="14">
        <v>4</v>
      </c>
      <c r="AD44" s="14">
        <v>7</v>
      </c>
      <c r="AE44" s="14">
        <v>2</v>
      </c>
      <c r="AF44" s="14"/>
      <c r="AG44" s="14">
        <v>4</v>
      </c>
      <c r="AH44" s="14"/>
      <c r="AI44" s="14"/>
      <c r="AJ44" s="14">
        <v>2</v>
      </c>
      <c r="AK44" s="14">
        <v>6</v>
      </c>
      <c r="AL44" s="14"/>
      <c r="AM44" s="14">
        <v>9</v>
      </c>
      <c r="AN44" s="14">
        <v>3</v>
      </c>
    </row>
    <row r="45" spans="1:40" ht="12">
      <c r="A45" s="4" t="s">
        <v>111</v>
      </c>
      <c r="B45" s="14">
        <v>1</v>
      </c>
      <c r="C45" s="14">
        <v>3</v>
      </c>
      <c r="D45" s="14">
        <v>3</v>
      </c>
      <c r="E45" s="14"/>
      <c r="F45" s="14">
        <v>4</v>
      </c>
      <c r="G45" s="14"/>
      <c r="H45" s="14">
        <v>7</v>
      </c>
      <c r="I45" s="14"/>
      <c r="J45" s="14">
        <v>5</v>
      </c>
      <c r="K45" s="14">
        <v>4</v>
      </c>
      <c r="L45" s="14">
        <v>4</v>
      </c>
      <c r="M45" s="14">
        <v>4</v>
      </c>
      <c r="N45" s="14">
        <v>4</v>
      </c>
      <c r="O45" s="14">
        <v>7</v>
      </c>
      <c r="P45" s="14">
        <v>5</v>
      </c>
      <c r="Q45" s="14">
        <v>4</v>
      </c>
      <c r="R45" s="14">
        <v>1</v>
      </c>
      <c r="S45" s="14">
        <v>7</v>
      </c>
      <c r="T45" s="14">
        <v>7</v>
      </c>
      <c r="U45" s="14">
        <v>3</v>
      </c>
      <c r="V45" s="14">
        <v>5</v>
      </c>
      <c r="W45" s="14">
        <v>1</v>
      </c>
      <c r="X45" s="14">
        <v>1</v>
      </c>
      <c r="Y45" s="14">
        <v>3</v>
      </c>
      <c r="Z45" s="14">
        <v>2</v>
      </c>
      <c r="AA45" s="14">
        <v>3</v>
      </c>
      <c r="AB45" s="14"/>
      <c r="AC45" s="14">
        <v>9</v>
      </c>
      <c r="AD45" s="14">
        <v>5</v>
      </c>
      <c r="AE45" s="14">
        <v>10</v>
      </c>
      <c r="AF45" s="14"/>
      <c r="AG45" s="14">
        <v>9</v>
      </c>
      <c r="AH45" s="14">
        <v>5</v>
      </c>
      <c r="AI45" s="14">
        <v>2</v>
      </c>
      <c r="AJ45" s="14">
        <v>3</v>
      </c>
      <c r="AK45" s="14">
        <v>5</v>
      </c>
      <c r="AL45" s="14">
        <v>3</v>
      </c>
      <c r="AM45" s="14">
        <v>8</v>
      </c>
      <c r="AN45" s="14">
        <v>8</v>
      </c>
    </row>
    <row r="46" spans="1:40" ht="12">
      <c r="A46" s="4" t="s">
        <v>112</v>
      </c>
      <c r="B46" s="14">
        <v>9</v>
      </c>
      <c r="C46" s="14"/>
      <c r="D46" s="14">
        <v>10</v>
      </c>
      <c r="E46" s="14"/>
      <c r="F46" s="14">
        <v>7</v>
      </c>
      <c r="G46" s="14"/>
      <c r="H46" s="14">
        <v>4</v>
      </c>
      <c r="I46" s="14"/>
      <c r="J46" s="14">
        <v>4</v>
      </c>
      <c r="K46" s="14">
        <v>2</v>
      </c>
      <c r="L46" s="14">
        <v>1</v>
      </c>
      <c r="M46" s="14">
        <v>1</v>
      </c>
      <c r="N46" s="14"/>
      <c r="O46" s="14">
        <v>10</v>
      </c>
      <c r="P46" s="14">
        <v>3</v>
      </c>
      <c r="Q46" s="14">
        <v>3</v>
      </c>
      <c r="R46" s="14">
        <v>3</v>
      </c>
      <c r="S46" s="14">
        <v>1</v>
      </c>
      <c r="T46" s="14">
        <v>2</v>
      </c>
      <c r="U46" s="14">
        <v>2</v>
      </c>
      <c r="V46" s="14">
        <v>6</v>
      </c>
      <c r="W46" s="14"/>
      <c r="X46" s="14">
        <v>9</v>
      </c>
      <c r="Y46" s="14">
        <v>6</v>
      </c>
      <c r="Z46" s="14">
        <v>1</v>
      </c>
      <c r="AA46" s="14">
        <v>4</v>
      </c>
      <c r="AB46" s="14"/>
      <c r="AC46" s="14">
        <v>5</v>
      </c>
      <c r="AD46" s="14">
        <v>6</v>
      </c>
      <c r="AE46" s="14">
        <v>4</v>
      </c>
      <c r="AF46" s="14"/>
      <c r="AG46" s="14">
        <v>2</v>
      </c>
      <c r="AH46" s="14"/>
      <c r="AI46" s="14">
        <v>1</v>
      </c>
      <c r="AJ46" s="14">
        <v>4</v>
      </c>
      <c r="AK46" s="14">
        <v>4</v>
      </c>
      <c r="AL46" s="14"/>
      <c r="AM46" s="14">
        <v>7</v>
      </c>
      <c r="AN46" s="14">
        <v>1</v>
      </c>
    </row>
    <row r="47" ht="12">
      <c r="A47"/>
    </row>
    <row r="48" ht="12">
      <c r="A48" s="10" t="s">
        <v>113</v>
      </c>
    </row>
    <row r="49" spans="1:40" ht="12">
      <c r="A49" s="4" t="s">
        <v>114</v>
      </c>
      <c r="B49" s="23" t="s">
        <v>115</v>
      </c>
      <c r="C49" s="23" t="s">
        <v>115</v>
      </c>
      <c r="D49" s="23"/>
      <c r="E49" s="23" t="s">
        <v>116</v>
      </c>
      <c r="F49" s="23" t="s">
        <v>116</v>
      </c>
      <c r="G49" s="23" t="s">
        <v>115</v>
      </c>
      <c r="H49" s="23" t="s">
        <v>115</v>
      </c>
      <c r="I49" s="23" t="s">
        <v>117</v>
      </c>
      <c r="J49" s="23" t="s">
        <v>115</v>
      </c>
      <c r="K49" s="23" t="s">
        <v>115</v>
      </c>
      <c r="L49" s="23" t="s">
        <v>116</v>
      </c>
      <c r="M49" s="23" t="s">
        <v>115</v>
      </c>
      <c r="N49" s="23" t="s">
        <v>117</v>
      </c>
      <c r="O49" s="23" t="s">
        <v>115</v>
      </c>
      <c r="P49" s="23" t="s">
        <v>116</v>
      </c>
      <c r="Q49" s="23" t="s">
        <v>116</v>
      </c>
      <c r="R49" s="23" t="s">
        <v>115</v>
      </c>
      <c r="S49" s="23" t="s">
        <v>115</v>
      </c>
      <c r="T49" s="23" t="s">
        <v>115</v>
      </c>
      <c r="U49" s="23" t="s">
        <v>116</v>
      </c>
      <c r="V49" s="23" t="s">
        <v>115</v>
      </c>
      <c r="W49" s="23" t="s">
        <v>115</v>
      </c>
      <c r="X49" s="23" t="s">
        <v>117</v>
      </c>
      <c r="Y49" s="23" t="s">
        <v>117</v>
      </c>
      <c r="Z49" s="23" t="s">
        <v>115</v>
      </c>
      <c r="AA49" s="23" t="s">
        <v>116</v>
      </c>
      <c r="AB49" s="23" t="s">
        <v>115</v>
      </c>
      <c r="AC49" s="23" t="s">
        <v>117</v>
      </c>
      <c r="AD49" s="23" t="s">
        <v>116</v>
      </c>
      <c r="AE49" s="23" t="s">
        <v>117</v>
      </c>
      <c r="AF49" s="23" t="s">
        <v>116</v>
      </c>
      <c r="AG49" s="23" t="s">
        <v>117</v>
      </c>
      <c r="AH49" s="23" t="s">
        <v>117</v>
      </c>
      <c r="AI49" s="23" t="s">
        <v>116</v>
      </c>
      <c r="AJ49" s="23" t="s">
        <v>118</v>
      </c>
      <c r="AK49" s="23" t="s">
        <v>118</v>
      </c>
      <c r="AL49" s="23" t="s">
        <v>115</v>
      </c>
      <c r="AM49" s="23" t="s">
        <v>116</v>
      </c>
      <c r="AN49" s="23" t="s">
        <v>116</v>
      </c>
    </row>
    <row r="50" spans="1:40" ht="12">
      <c r="A50" s="4" t="s">
        <v>119</v>
      </c>
      <c r="B50" s="23" t="s">
        <v>120</v>
      </c>
      <c r="C50" s="23" t="s">
        <v>121</v>
      </c>
      <c r="D50" s="23"/>
      <c r="E50" s="23" t="s">
        <v>121</v>
      </c>
      <c r="F50" s="23" t="s">
        <v>121</v>
      </c>
      <c r="G50" s="23" t="s">
        <v>121</v>
      </c>
      <c r="H50" s="23" t="s">
        <v>120</v>
      </c>
      <c r="I50" s="23" t="s">
        <v>120</v>
      </c>
      <c r="J50" s="23" t="s">
        <v>120</v>
      </c>
      <c r="K50" s="23" t="s">
        <v>121</v>
      </c>
      <c r="L50" s="23" t="s">
        <v>122</v>
      </c>
      <c r="M50" s="23" t="s">
        <v>121</v>
      </c>
      <c r="N50" s="23" t="s">
        <v>121</v>
      </c>
      <c r="O50" s="23" t="s">
        <v>122</v>
      </c>
      <c r="P50" s="23" t="s">
        <v>122</v>
      </c>
      <c r="Q50" s="23" t="s">
        <v>121</v>
      </c>
      <c r="R50" s="23" t="s">
        <v>121</v>
      </c>
      <c r="S50" s="23" t="s">
        <v>121</v>
      </c>
      <c r="T50" s="23" t="s">
        <v>121</v>
      </c>
      <c r="U50" s="23" t="s">
        <v>121</v>
      </c>
      <c r="V50" s="23" t="s">
        <v>120</v>
      </c>
      <c r="W50" s="23" t="s">
        <v>121</v>
      </c>
      <c r="X50" s="23" t="s">
        <v>120</v>
      </c>
      <c r="Y50" s="23" t="s">
        <v>121</v>
      </c>
      <c r="Z50" s="23" t="s">
        <v>120</v>
      </c>
      <c r="AA50" s="23" t="s">
        <v>120</v>
      </c>
      <c r="AB50" s="23" t="s">
        <v>121</v>
      </c>
      <c r="AC50" s="23" t="s">
        <v>120</v>
      </c>
      <c r="AD50" s="23" t="s">
        <v>121</v>
      </c>
      <c r="AE50" s="23" t="s">
        <v>122</v>
      </c>
      <c r="AF50" s="23" t="s">
        <v>121</v>
      </c>
      <c r="AG50" s="23" t="s">
        <v>121</v>
      </c>
      <c r="AH50" s="23" t="s">
        <v>120</v>
      </c>
      <c r="AI50" s="23" t="s">
        <v>120</v>
      </c>
      <c r="AJ50" s="23" t="s">
        <v>122</v>
      </c>
      <c r="AK50" s="23" t="s">
        <v>121</v>
      </c>
      <c r="AL50" s="23" t="s">
        <v>120</v>
      </c>
      <c r="AM50" s="23" t="s">
        <v>120</v>
      </c>
      <c r="AN50" s="23" t="s">
        <v>121</v>
      </c>
    </row>
    <row r="51" spans="1:40" ht="12">
      <c r="A51" s="4" t="s">
        <v>123</v>
      </c>
      <c r="B51" s="23" t="s">
        <v>124</v>
      </c>
      <c r="C51" s="23" t="s">
        <v>125</v>
      </c>
      <c r="D51" s="23"/>
      <c r="E51" s="23" t="s">
        <v>124</v>
      </c>
      <c r="F51" s="23" t="s">
        <v>126</v>
      </c>
      <c r="G51" s="23" t="s">
        <v>127</v>
      </c>
      <c r="H51" s="23" t="s">
        <v>128</v>
      </c>
      <c r="I51" s="23" t="s">
        <v>124</v>
      </c>
      <c r="J51" s="23" t="s">
        <v>129</v>
      </c>
      <c r="K51" s="23" t="s">
        <v>128</v>
      </c>
      <c r="L51" s="23" t="s">
        <v>125</v>
      </c>
      <c r="M51" s="23" t="s">
        <v>128</v>
      </c>
      <c r="N51" s="23" t="s">
        <v>126</v>
      </c>
      <c r="O51" s="23" t="s">
        <v>130</v>
      </c>
      <c r="P51" s="23" t="s">
        <v>125</v>
      </c>
      <c r="Q51" s="23"/>
      <c r="R51" s="23" t="s">
        <v>124</v>
      </c>
      <c r="S51" s="23" t="s">
        <v>129</v>
      </c>
      <c r="T51" s="23" t="s">
        <v>126</v>
      </c>
      <c r="U51" s="23" t="s">
        <v>125</v>
      </c>
      <c r="V51" s="23" t="s">
        <v>125</v>
      </c>
      <c r="W51" s="23" t="s">
        <v>126</v>
      </c>
      <c r="X51" s="23" t="s">
        <v>126</v>
      </c>
      <c r="Y51" s="23" t="s">
        <v>124</v>
      </c>
      <c r="Z51" s="23" t="s">
        <v>124</v>
      </c>
      <c r="AA51" s="23" t="s">
        <v>125</v>
      </c>
      <c r="AB51" s="23" t="s">
        <v>124</v>
      </c>
      <c r="AC51" s="23" t="s">
        <v>125</v>
      </c>
      <c r="AD51" s="23" t="s">
        <v>131</v>
      </c>
      <c r="AE51" s="23" t="s">
        <v>124</v>
      </c>
      <c r="AF51" s="23" t="s">
        <v>124</v>
      </c>
      <c r="AG51" s="23" t="s">
        <v>132</v>
      </c>
      <c r="AH51" s="23" t="s">
        <v>125</v>
      </c>
      <c r="AI51" s="23" t="s">
        <v>125</v>
      </c>
      <c r="AJ51" s="23" t="s">
        <v>124</v>
      </c>
      <c r="AK51" s="23" t="s">
        <v>125</v>
      </c>
      <c r="AL51" s="23" t="s">
        <v>124</v>
      </c>
      <c r="AM51" s="23" t="s">
        <v>129</v>
      </c>
      <c r="AN51" s="23" t="s">
        <v>129</v>
      </c>
    </row>
    <row r="52" spans="1:40" ht="12">
      <c r="A52" s="4" t="s">
        <v>133</v>
      </c>
      <c r="B52" s="23" t="s">
        <v>134</v>
      </c>
      <c r="C52" s="23" t="s">
        <v>135</v>
      </c>
      <c r="D52" s="23"/>
      <c r="E52" s="23" t="s">
        <v>135</v>
      </c>
      <c r="F52" s="23" t="s">
        <v>135</v>
      </c>
      <c r="G52" s="23" t="s">
        <v>135</v>
      </c>
      <c r="H52" s="23" t="s">
        <v>136</v>
      </c>
      <c r="I52" s="23" t="s">
        <v>136</v>
      </c>
      <c r="J52" s="23" t="s">
        <v>136</v>
      </c>
      <c r="K52" s="23" t="s">
        <v>135</v>
      </c>
      <c r="L52" s="23" t="s">
        <v>135</v>
      </c>
      <c r="M52" s="23" t="s">
        <v>135</v>
      </c>
      <c r="N52" s="23" t="s">
        <v>135</v>
      </c>
      <c r="O52" s="23" t="s">
        <v>135</v>
      </c>
      <c r="P52" s="23" t="s">
        <v>135</v>
      </c>
      <c r="Q52" s="23" t="s">
        <v>136</v>
      </c>
      <c r="R52" s="23" t="s">
        <v>135</v>
      </c>
      <c r="S52" s="23" t="s">
        <v>135</v>
      </c>
      <c r="T52" s="23" t="s">
        <v>135</v>
      </c>
      <c r="U52" s="23" t="s">
        <v>135</v>
      </c>
      <c r="V52" s="23"/>
      <c r="W52" s="23" t="s">
        <v>135</v>
      </c>
      <c r="X52" s="23" t="s">
        <v>135</v>
      </c>
      <c r="Y52" s="23" t="s">
        <v>136</v>
      </c>
      <c r="Z52" s="23" t="s">
        <v>136</v>
      </c>
      <c r="AA52" s="23" t="s">
        <v>135</v>
      </c>
      <c r="AB52" s="23" t="s">
        <v>135</v>
      </c>
      <c r="AC52" s="23" t="s">
        <v>135</v>
      </c>
      <c r="AD52" s="23" t="s">
        <v>135</v>
      </c>
      <c r="AE52" s="23" t="s">
        <v>136</v>
      </c>
      <c r="AF52" s="23" t="s">
        <v>135</v>
      </c>
      <c r="AG52" s="23" t="s">
        <v>135</v>
      </c>
      <c r="AH52" s="23"/>
      <c r="AI52" s="23" t="s">
        <v>136</v>
      </c>
      <c r="AJ52" s="23" t="s">
        <v>135</v>
      </c>
      <c r="AK52" s="23"/>
      <c r="AL52" s="23" t="s">
        <v>134</v>
      </c>
      <c r="AM52" s="23" t="s">
        <v>136</v>
      </c>
      <c r="AN52" s="23" t="s">
        <v>136</v>
      </c>
    </row>
    <row r="53" spans="1:40" ht="12">
      <c r="A53" s="4" t="s">
        <v>137</v>
      </c>
      <c r="B53" s="23" t="s">
        <v>138</v>
      </c>
      <c r="C53" s="23" t="s">
        <v>139</v>
      </c>
      <c r="D53" s="23"/>
      <c r="E53" s="23" t="s">
        <v>138</v>
      </c>
      <c r="F53" s="23" t="s">
        <v>139</v>
      </c>
      <c r="G53" s="23" t="s">
        <v>138</v>
      </c>
      <c r="H53" s="23" t="s">
        <v>138</v>
      </c>
      <c r="I53" s="23" t="s">
        <v>138</v>
      </c>
      <c r="J53" s="23" t="s">
        <v>139</v>
      </c>
      <c r="K53" s="23" t="s">
        <v>138</v>
      </c>
      <c r="L53" s="23" t="s">
        <v>139</v>
      </c>
      <c r="M53" s="23" t="s">
        <v>138</v>
      </c>
      <c r="N53" s="23" t="s">
        <v>139</v>
      </c>
      <c r="O53" s="23" t="s">
        <v>138</v>
      </c>
      <c r="P53" s="23" t="s">
        <v>138</v>
      </c>
      <c r="Q53" s="23" t="s">
        <v>138</v>
      </c>
      <c r="R53" s="23" t="s">
        <v>138</v>
      </c>
      <c r="S53" s="23" t="s">
        <v>139</v>
      </c>
      <c r="T53" s="23" t="s">
        <v>138</v>
      </c>
      <c r="U53" s="23" t="s">
        <v>139</v>
      </c>
      <c r="V53" s="23" t="s">
        <v>140</v>
      </c>
      <c r="W53" s="23" t="s">
        <v>139</v>
      </c>
      <c r="X53" s="23" t="s">
        <v>138</v>
      </c>
      <c r="Y53" s="23" t="s">
        <v>139</v>
      </c>
      <c r="Z53" s="23" t="s">
        <v>139</v>
      </c>
      <c r="AA53" s="23" t="s">
        <v>139</v>
      </c>
      <c r="AB53" s="23" t="s">
        <v>138</v>
      </c>
      <c r="AC53" s="23" t="s">
        <v>139</v>
      </c>
      <c r="AD53" s="23" t="s">
        <v>138</v>
      </c>
      <c r="AE53" s="23" t="s">
        <v>139</v>
      </c>
      <c r="AF53" s="23" t="s">
        <v>139</v>
      </c>
      <c r="AG53" s="23" t="s">
        <v>138</v>
      </c>
      <c r="AH53" s="23"/>
      <c r="AI53" s="23" t="s">
        <v>139</v>
      </c>
      <c r="AJ53" s="23" t="s">
        <v>139</v>
      </c>
      <c r="AK53" s="23" t="s">
        <v>138</v>
      </c>
      <c r="AL53" s="23" t="s">
        <v>138</v>
      </c>
      <c r="AM53" s="23" t="s">
        <v>139</v>
      </c>
      <c r="AN53" s="23" t="s">
        <v>139</v>
      </c>
    </row>
    <row r="54" spans="1:40" ht="12">
      <c r="A54" s="4" t="s">
        <v>141</v>
      </c>
      <c r="B54" s="23" t="s">
        <v>116</v>
      </c>
      <c r="C54" s="23" t="s">
        <v>115</v>
      </c>
      <c r="D54" s="23"/>
      <c r="E54" s="23" t="s">
        <v>115</v>
      </c>
      <c r="F54" s="23" t="s">
        <v>116</v>
      </c>
      <c r="G54" s="23" t="s">
        <v>115</v>
      </c>
      <c r="H54" s="23" t="s">
        <v>115</v>
      </c>
      <c r="I54" s="23" t="s">
        <v>115</v>
      </c>
      <c r="J54" s="23" t="s">
        <v>116</v>
      </c>
      <c r="K54" s="23" t="s">
        <v>116</v>
      </c>
      <c r="L54" s="23" t="s">
        <v>115</v>
      </c>
      <c r="M54" s="23" t="s">
        <v>116</v>
      </c>
      <c r="N54" s="23" t="s">
        <v>116</v>
      </c>
      <c r="O54" s="23" t="s">
        <v>115</v>
      </c>
      <c r="P54" s="23" t="s">
        <v>116</v>
      </c>
      <c r="Q54" s="23" t="s">
        <v>116</v>
      </c>
      <c r="R54" s="23" t="s">
        <v>116</v>
      </c>
      <c r="S54" s="23" t="s">
        <v>115</v>
      </c>
      <c r="T54" s="23" t="s">
        <v>116</v>
      </c>
      <c r="U54" s="23" t="s">
        <v>116</v>
      </c>
      <c r="V54" s="23" t="s">
        <v>116</v>
      </c>
      <c r="W54" s="23" t="s">
        <v>115</v>
      </c>
      <c r="X54" s="23" t="s">
        <v>115</v>
      </c>
      <c r="Y54" s="23" t="s">
        <v>116</v>
      </c>
      <c r="Z54" s="23" t="s">
        <v>116</v>
      </c>
      <c r="AA54" s="23" t="s">
        <v>116</v>
      </c>
      <c r="AB54" s="23" t="s">
        <v>115</v>
      </c>
      <c r="AC54" s="23" t="s">
        <v>117</v>
      </c>
      <c r="AD54" s="23" t="s">
        <v>116</v>
      </c>
      <c r="AE54" s="23" t="s">
        <v>115</v>
      </c>
      <c r="AF54" s="23" t="s">
        <v>116</v>
      </c>
      <c r="AG54" s="23" t="s">
        <v>115</v>
      </c>
      <c r="AH54" s="23" t="s">
        <v>116</v>
      </c>
      <c r="AI54" s="23" t="s">
        <v>116</v>
      </c>
      <c r="AJ54" s="23" t="s">
        <v>117</v>
      </c>
      <c r="AK54" s="23" t="s">
        <v>116</v>
      </c>
      <c r="AL54" s="23" t="s">
        <v>115</v>
      </c>
      <c r="AM54" s="23" t="s">
        <v>116</v>
      </c>
      <c r="AN54" s="23" t="s">
        <v>115</v>
      </c>
    </row>
    <row r="55" spans="1:40" ht="12">
      <c r="A55" s="4" t="s">
        <v>142</v>
      </c>
      <c r="B55" s="23" t="s">
        <v>143</v>
      </c>
      <c r="C55" s="23" t="s">
        <v>144</v>
      </c>
      <c r="D55" s="23"/>
      <c r="E55" s="23" t="s">
        <v>144</v>
      </c>
      <c r="F55" s="23" t="s">
        <v>144</v>
      </c>
      <c r="G55" s="23" t="s">
        <v>145</v>
      </c>
      <c r="H55" s="23" t="s">
        <v>146</v>
      </c>
      <c r="I55" s="23" t="s">
        <v>143</v>
      </c>
      <c r="J55" s="23" t="s">
        <v>144</v>
      </c>
      <c r="K55" s="23" t="s">
        <v>144</v>
      </c>
      <c r="L55" s="23" t="s">
        <v>144</v>
      </c>
      <c r="M55" s="23" t="s">
        <v>146</v>
      </c>
      <c r="N55" s="23" t="s">
        <v>143</v>
      </c>
      <c r="O55" s="23" t="s">
        <v>147</v>
      </c>
      <c r="P55" s="23" t="s">
        <v>143</v>
      </c>
      <c r="Q55" s="23"/>
      <c r="R55" s="23" t="s">
        <v>144</v>
      </c>
      <c r="S55" s="23" t="s">
        <v>146</v>
      </c>
      <c r="T55" s="23" t="s">
        <v>144</v>
      </c>
      <c r="U55" s="23" t="s">
        <v>144</v>
      </c>
      <c r="V55" s="23" t="s">
        <v>146</v>
      </c>
      <c r="W55" s="23" t="s">
        <v>144</v>
      </c>
      <c r="X55" s="23" t="s">
        <v>144</v>
      </c>
      <c r="Y55" s="23" t="s">
        <v>144</v>
      </c>
      <c r="Z55" s="23" t="s">
        <v>143</v>
      </c>
      <c r="AA55" s="23" t="s">
        <v>143</v>
      </c>
      <c r="AB55" s="23" t="s">
        <v>144</v>
      </c>
      <c r="AC55" s="23" t="s">
        <v>144</v>
      </c>
      <c r="AD55" s="23" t="s">
        <v>144</v>
      </c>
      <c r="AE55" s="23" t="s">
        <v>146</v>
      </c>
      <c r="AF55" s="23" t="s">
        <v>144</v>
      </c>
      <c r="AG55" s="23" t="s">
        <v>144</v>
      </c>
      <c r="AH55" s="23" t="s">
        <v>144</v>
      </c>
      <c r="AI55" s="23" t="s">
        <v>144</v>
      </c>
      <c r="AJ55" s="23" t="s">
        <v>148</v>
      </c>
      <c r="AK55" s="23" t="s">
        <v>148</v>
      </c>
      <c r="AL55" s="23" t="s">
        <v>144</v>
      </c>
      <c r="AM55" s="23" t="s">
        <v>144</v>
      </c>
      <c r="AN55" s="23" t="s">
        <v>143</v>
      </c>
    </row>
    <row r="56" spans="1:40" ht="12">
      <c r="A56" s="4" t="s">
        <v>149</v>
      </c>
      <c r="B56" s="23" t="s">
        <v>116</v>
      </c>
      <c r="C56" s="23" t="s">
        <v>115</v>
      </c>
      <c r="D56" s="23"/>
      <c r="E56" s="23" t="s">
        <v>116</v>
      </c>
      <c r="F56" s="23" t="s">
        <v>116</v>
      </c>
      <c r="G56" s="23" t="s">
        <v>117</v>
      </c>
      <c r="H56" s="23" t="s">
        <v>115</v>
      </c>
      <c r="I56" s="23" t="s">
        <v>116</v>
      </c>
      <c r="J56" s="23" t="s">
        <v>116</v>
      </c>
      <c r="K56" s="23" t="s">
        <v>116</v>
      </c>
      <c r="L56" s="23" t="s">
        <v>115</v>
      </c>
      <c r="M56" s="23" t="s">
        <v>115</v>
      </c>
      <c r="N56" s="23" t="s">
        <v>115</v>
      </c>
      <c r="O56" s="23" t="s">
        <v>150</v>
      </c>
      <c r="P56" s="23" t="s">
        <v>116</v>
      </c>
      <c r="Q56" s="23" t="s">
        <v>117</v>
      </c>
      <c r="R56" s="23" t="s">
        <v>115</v>
      </c>
      <c r="S56" s="23" t="s">
        <v>115</v>
      </c>
      <c r="T56" s="23" t="s">
        <v>115</v>
      </c>
      <c r="U56" s="23" t="s">
        <v>116</v>
      </c>
      <c r="V56" s="23" t="s">
        <v>116</v>
      </c>
      <c r="W56" s="23" t="s">
        <v>115</v>
      </c>
      <c r="X56" s="23" t="s">
        <v>115</v>
      </c>
      <c r="Y56" s="23" t="s">
        <v>117</v>
      </c>
      <c r="Z56" s="23" t="s">
        <v>116</v>
      </c>
      <c r="AA56" s="23" t="s">
        <v>116</v>
      </c>
      <c r="AB56" s="23" t="s">
        <v>115</v>
      </c>
      <c r="AC56" s="23" t="s">
        <v>115</v>
      </c>
      <c r="AD56" s="23" t="s">
        <v>116</v>
      </c>
      <c r="AE56" s="23" t="s">
        <v>116</v>
      </c>
      <c r="AF56" s="23" t="s">
        <v>115</v>
      </c>
      <c r="AG56" s="23" t="s">
        <v>116</v>
      </c>
      <c r="AH56" s="23" t="s">
        <v>115</v>
      </c>
      <c r="AI56" s="23" t="s">
        <v>116</v>
      </c>
      <c r="AJ56" s="23" t="s">
        <v>117</v>
      </c>
      <c r="AK56" s="23" t="s">
        <v>150</v>
      </c>
      <c r="AL56" s="23" t="s">
        <v>116</v>
      </c>
      <c r="AM56" s="23" t="s">
        <v>116</v>
      </c>
      <c r="AN56" s="23" t="s">
        <v>115</v>
      </c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  <row r="120" ht="12">
      <c r="A120" s="4"/>
    </row>
    <row r="121" ht="12">
      <c r="A121" s="4"/>
    </row>
    <row r="122" ht="12">
      <c r="A122" s="4"/>
    </row>
    <row r="123" ht="12">
      <c r="A123" s="4"/>
    </row>
    <row r="124" ht="12">
      <c r="A124" s="4"/>
    </row>
    <row r="125" ht="12">
      <c r="A125" s="4"/>
    </row>
    <row r="126" ht="12">
      <c r="A126" s="4"/>
    </row>
    <row r="127" ht="12">
      <c r="A127" s="4"/>
    </row>
    <row r="128" ht="12">
      <c r="A128" s="4"/>
    </row>
    <row r="129" ht="12">
      <c r="A129" s="4"/>
    </row>
    <row r="130" ht="12">
      <c r="A130" s="4"/>
    </row>
    <row r="131" ht="12">
      <c r="A131" s="4"/>
    </row>
    <row r="132" ht="12">
      <c r="A132" s="4"/>
    </row>
    <row r="133" ht="12">
      <c r="A133" s="4"/>
    </row>
    <row r="134" ht="12">
      <c r="A134" s="4"/>
    </row>
    <row r="135" ht="12">
      <c r="A135" s="4"/>
    </row>
    <row r="136" ht="12">
      <c r="A136" s="4"/>
    </row>
    <row r="137" ht="12">
      <c r="A137" s="4"/>
    </row>
    <row r="138" ht="12">
      <c r="A138" s="4"/>
    </row>
    <row r="139" ht="12">
      <c r="A139" s="4"/>
    </row>
    <row r="140" ht="12">
      <c r="A140" s="4"/>
    </row>
  </sheetData>
  <mergeCells count="4">
    <mergeCell ref="F1:H1"/>
    <mergeCell ref="F2:H2"/>
    <mergeCell ref="F3:H3"/>
    <mergeCell ref="F4:H4"/>
  </mergeCells>
  <dataValidations count="26">
    <dataValidation type="list" operator="equal" allowBlank="1" sqref="B11:B12 D11:D12 F11:F12 H11:I12 O11:O12 Q11:Q12 S11:T12 X11:Z12 AB11:AC12 AE11:AE12 AG11:AG12 AJ11:AK12 AM11:AN12">
      <formula1>"Dirig.,Impieg.,Insegn.,Comm.,Oper.,Artigia.,Disocc.,Altro...,"</formula1>
    </dataValidation>
    <dataValidation type="list" operator="equal" allowBlank="1" showErrorMessage="1" sqref="B13:B14 D13:D14 F13:F14 H13:I14 O13:O14 Q13:Q14 S13:T14 X13:Z14 AB13:AC14 AE13:AE14 AG13:AG14 AJ13:AK14 AM13:AN14">
      <formula1>"Elem.,Medie.,Diplom.,Laurea                               ,Altro...,"</formula1>
    </dataValidation>
    <dataValidation errorStyle="warning" type="list" operator="equal" allowBlank="1" showErrorMessage="1" sqref="B23 D23 F23 H23:I23 O23 Q23 S23:T23 X23:Z23 AB23:AC23 AE23 AG23 AJ23:AK23 AM23:AN23">
      <formula1>"-1,2~5,6~10,11~25,+25,"</formula1>
    </dataValidation>
    <dataValidation errorStyle="warning" type="list" operator="equal" allowBlank="1" showErrorMessage="1" sqref="B24 D24 F24 H24:I24 O24 Q24 S24:T24 X24:Z24 AB24:AC24 AE24 AG24 AJ24:AK24 AM24:AN24">
      <formula1>"5,6,7,8,+8,"</formula1>
    </dataValidation>
    <dataValidation errorStyle="warning" type="list" operator="equal" allowBlank="1" showErrorMessage="1" sqref="D49 F49 H49:I49 O49 Q49 S49:T49 X49:Z49 AB49:AC49 AE49 AG49 AJ49:AK49 AM49:AN49">
      <formula1>"MALISSIMO,MALE,NON TROPPO BENE,BENE,BENISSIMO,"</formula1>
    </dataValidation>
    <dataValidation errorStyle="warning" type="list" operator="equal" allowBlank="1" showErrorMessage="1" sqref="B50 D50 F50 H50:I50 O50 Q50 S50:T50 X50:Z50 AB50:AC50 AE50 AG50 AJ50:AK50 AM50:AN50">
      <formula1>"PESSIMO,BRUTTO,NE’ BUONO NE’ BRUTTO,BUONO,BELLISSIMO"</formula1>
    </dataValidation>
    <dataValidation errorStyle="warning" type="list" operator="equal" allowBlank="1" showErrorMessage="1" sqref="D51 F51 H51:I51 O51 Q51 S51:T51 X51:Z51 AB51:AC51 AE51 AG51 AJ51:AK51 AM51:AN51">
      <formula1>"GIOIA,FELICITA’,ENTUSIASMO,DOLORE,AMORE,AFFETTO,RABBIA,ODIO,TRISTEZZA,MALINCONIA"</formula1>
    </dataValidation>
    <dataValidation errorStyle="warning" type="list" operator="equal" allowBlank="1" showErrorMessage="1" sqref="B52 D52 F52 H52:I52 O52 Q52 S52:T52 X52:Z52 AB52:AC52 AE52 AG52 AJ52:AK52 AM52:AN52">
      <formula1>"POCHISSIMI,POCHI,MOLTI,MOLTISSIMI"</formula1>
    </dataValidation>
    <dataValidation errorStyle="warning" type="list" operator="equal" allowBlank="1" showErrorMessage="1" sqref="D53 F53 H53:I53 O53 Q53 S53:T53 X53:Z53 AB53:AC53 AE53 AG53 AJ53:AK53 AM53:AN53">
      <formula1>"MOLTO INSODDISFATTO,INSODDISFATTO,SODDISFATTO,MOLTO SODDISFATTO"</formula1>
    </dataValidation>
    <dataValidation errorStyle="warning" type="list" operator="equal" allowBlank="1" showErrorMessage="1" sqref="B54 D54 F54 H54:I54 O54 Q54 S54:T54 X54:Z54 AB54:AC54 AE54 AG54 AJ54:AK54 AM54:AN54 B56 D56 F56 H56:I56 O56 Q56 S56:T56 X56:Z56 AB56:AC56 AE56 AG56 AJ56:AK56 AM56:AN56">
      <formula1>"MALISSIMO,MALE,NON TROPPO BENE,BENE,BENISSIMO"</formula1>
    </dataValidation>
    <dataValidation errorStyle="warning" type="list" operator="equal" allowBlank="1" showErrorMessage="1" sqref="B55 D55 F55 H55:I55 O55 Q55 S55:T55 X55:Z55 AB55:AC55 AE55 AG55 AJ55:AK55 AM55:AN55">
      <formula1>"PESSIMI,ANTIPATICI,CATTIVI,FREDDI,SIMPATICI,AFFETTUOSI,IN GAMBA"</formula1>
    </dataValidation>
    <dataValidation type="list" operator="equal" allowBlank="1" sqref="C11:C12 E11:E12 G11:G12 J11:N12 P11:P12 R11:R12 U11:W12 AA11:AA12 AD11:AD12 AF11:AF12 AH11:AI12 AL11:AL12">
      <formula1>"Dirig.,Impieg.,Insegn.,Comm.,Oper.,Artigia.,Disocc.,Altro...,"</formula1>
    </dataValidation>
    <dataValidation type="list" operator="equal" allowBlank="1" showErrorMessage="1" sqref="C13:C14 E13:E14 G13:G14 J13:N14 P13:P14 R13:R14 U13:W14 AA13:AA14 AD13:AD14 AF13:AF14 AH13:AI14 AL13:AL14">
      <formula1>"Elem.,Medie.,Diplom.,Laurea                               ,Altro...,"</formula1>
    </dataValidation>
    <dataValidation errorStyle="warning" type="list" operator="equal" allowBlank="1" showErrorMessage="1" sqref="C23 E23 G23 J23:N23 P23 R23 U23:W23 AA23 AD23 AF23 AH23:AI23 AL23">
      <formula1>"-1,2~5,6~10,11~25,+25,"</formula1>
    </dataValidation>
    <dataValidation errorStyle="warning" type="list" operator="equal" allowBlank="1" showErrorMessage="1" sqref="C24 E24 G24 J24:N24 P24 R24 U24:W24 AA24 AD24 AF24 AH24:AI24 AL24">
      <formula1>"5,6,7,8,+8,"</formula1>
    </dataValidation>
    <dataValidation errorStyle="warning" type="list" operator="equal" allowBlank="1" showErrorMessage="1" sqref="C49 E49 G49 J49:N49 P49 R49 U49:W49 AA49 AD49 AF49 AH49:AI49 AL49">
      <formula1>"MALISSIMO,MALE,NON TROPPO BENE,BENE,BENISSIMO,"</formula1>
    </dataValidation>
    <dataValidation errorStyle="warning" type="list" operator="equal" allowBlank="1" showErrorMessage="1" sqref="C50 E50 G50 J50:N50 P50 R50 U50:W50 AA50 AD50 AF50 AH50:AI50 AL50">
      <formula1>"PESSIMO,BRUTTO,NE’ BUONO NE’ BRUTTO,BUONO,BELLISSIMO"</formula1>
    </dataValidation>
    <dataValidation errorStyle="warning" type="list" operator="equal" allowBlank="1" showErrorMessage="1" sqref="C51 E51 G51 J51:N51 P51 R51 U51:W51 AA51 AD51 AF51 AH51:AI51 AL51">
      <formula1>"GIOIA,FELICITA’,ENTUSIASMO,DOLORE,AMORE,AFFETTO,RABBIA,ODIO,TRISTEZZA,MALINCONIA"</formula1>
    </dataValidation>
    <dataValidation errorStyle="warning" type="list" operator="equal" allowBlank="1" showErrorMessage="1" sqref="C52 E52 G52 J52:N52 P52 R52 U52:W52 AA52 AD52 AF52 AH52:AI52 AL52">
      <formula1>"POCHISSIMI,POCHI,MOLTI,MOLTISSIMI"</formula1>
    </dataValidation>
    <dataValidation errorStyle="warning" type="list" operator="equal" allowBlank="1" showErrorMessage="1" sqref="C53 E53 G53 J53:N53 P53 R53 U53:W53 AA53 AD53 AF53 AH53:AI53 AL53">
      <formula1>"MOLTO INSODDISFATTO,INSODDISFATTO,SODDISFATTO,MOLTO SODDISFATTO"</formula1>
    </dataValidation>
    <dataValidation errorStyle="warning" type="list" operator="equal" allowBlank="1" showErrorMessage="1" sqref="C54 E54 G54 J54:N54 P54 R54 U54:W54 AA54 AD54 AF54 AH54:AI54 AL54">
      <formula1>"MALISSIMO,MALE,NON TROPPO BENE,BENE,BENISSIMO"</formula1>
    </dataValidation>
    <dataValidation errorStyle="warning" type="list" operator="equal" allowBlank="1" showErrorMessage="1" sqref="C55 E55 G55 J55:N55 P55 R55 U55:W55 AA55 AD55 AF55 AH55:AI55 AL55">
      <formula1>"PESSIMI,ANTIPATICI,CATTIVI,FREDDI,SIMPATICI,AFFETTUOSI,IN GAMBA"</formula1>
    </dataValidation>
    <dataValidation errorStyle="warning" type="list" operator="equal" allowBlank="1" showErrorMessage="1" sqref="C56 E56 G56 J56:N56 P56 R56 U56:W56 AA56 AD56 AF56 AH56:AI56 AL56">
      <formula1>"MALISSIMO,MALE,NON TROPPO BENE,BENE,BENISSIMO"</formula1>
    </dataValidation>
    <dataValidation errorStyle="warning" type="list" operator="equal" allowBlank="1" showErrorMessage="1" sqref="B49">
      <formula1>"MALISSIMO,MALE,NON TROPPO BENE,BENE,BENISSIMO,"</formula1>
    </dataValidation>
    <dataValidation errorStyle="warning" type="list" operator="equal" allowBlank="1" showErrorMessage="1" sqref="B53">
      <formula1>"MOLTO INSODDISFATTO,INSODDISFATTO,SODDISFATTO,MOLTO SODDISFATTO"</formula1>
    </dataValidation>
    <dataValidation errorStyle="warning" type="list" operator="equal" allowBlank="1" showErrorMessage="1" sqref="B51">
      <formula1>"GIOIA,FELICITA’,ENTUSIASMO,DOLORE,AMORE,AFFETTO,RABBIA,ODIO,TRISTEZZA,MALINCONIA"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151"/>
  <sheetViews>
    <sheetView workbookViewId="0" topLeftCell="A113">
      <selection activeCell="A22" sqref="A22"/>
    </sheetView>
  </sheetViews>
  <sheetFormatPr defaultColWidth="12.57421875" defaultRowHeight="12.75"/>
  <cols>
    <col min="1" max="1" width="45.140625" style="1" customWidth="1"/>
    <col min="2" max="38" width="5.140625" style="24" customWidth="1"/>
    <col min="39" max="16384" width="11.57421875" style="0" customWidth="1"/>
  </cols>
  <sheetData>
    <row r="1" spans="1:8" ht="17.25">
      <c r="A1" s="2" t="s">
        <v>151</v>
      </c>
      <c r="F1" s="25" t="s">
        <v>1</v>
      </c>
      <c r="G1" s="25"/>
      <c r="H1" s="25"/>
    </row>
    <row r="2" spans="1:8" ht="12">
      <c r="A2" s="4"/>
      <c r="F2" s="26" t="s">
        <v>2</v>
      </c>
      <c r="G2" s="26"/>
      <c r="H2" s="26"/>
    </row>
    <row r="3" spans="1:8" ht="12">
      <c r="A3" s="4" t="s">
        <v>49</v>
      </c>
      <c r="B3" s="27">
        <v>39</v>
      </c>
      <c r="F3" s="28" t="s">
        <v>4</v>
      </c>
      <c r="G3" s="28"/>
      <c r="H3" s="28"/>
    </row>
    <row r="4" spans="1:8" ht="12">
      <c r="A4" s="4" t="s">
        <v>5</v>
      </c>
      <c r="B4" s="27">
        <v>37</v>
      </c>
      <c r="F4" s="29" t="s">
        <v>6</v>
      </c>
      <c r="G4" s="29"/>
      <c r="H4" s="29"/>
    </row>
    <row r="5" ht="12">
      <c r="A5" s="4"/>
    </row>
    <row r="6" spans="1:38" ht="12">
      <c r="A6" s="10" t="s">
        <v>29</v>
      </c>
      <c r="B6" s="30" t="s">
        <v>30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2">
      <c r="A7" s="4" t="s">
        <v>35</v>
      </c>
      <c r="B7" s="32">
        <v>13</v>
      </c>
      <c r="C7" s="32">
        <v>12</v>
      </c>
      <c r="D7" s="32">
        <v>14</v>
      </c>
      <c r="E7" s="32">
        <v>12</v>
      </c>
      <c r="F7" s="32">
        <v>14</v>
      </c>
      <c r="G7" s="32">
        <v>12</v>
      </c>
      <c r="H7" s="32">
        <v>12</v>
      </c>
      <c r="I7" s="32">
        <v>12</v>
      </c>
      <c r="J7" s="32">
        <v>12</v>
      </c>
      <c r="K7" s="32">
        <v>13</v>
      </c>
      <c r="L7" s="32">
        <v>13</v>
      </c>
      <c r="M7" s="32">
        <v>13</v>
      </c>
      <c r="N7" s="32">
        <v>12</v>
      </c>
      <c r="O7" s="32">
        <v>13</v>
      </c>
      <c r="P7" s="32"/>
      <c r="Q7" s="32">
        <v>12</v>
      </c>
      <c r="R7" s="32">
        <v>13</v>
      </c>
      <c r="S7" s="32">
        <v>15</v>
      </c>
      <c r="T7" s="32">
        <v>15</v>
      </c>
      <c r="U7" s="32">
        <v>14</v>
      </c>
      <c r="V7" s="32">
        <v>12</v>
      </c>
      <c r="W7" s="32"/>
      <c r="X7" s="32">
        <v>13</v>
      </c>
      <c r="Y7" s="32">
        <v>12</v>
      </c>
      <c r="Z7" s="32">
        <v>14</v>
      </c>
      <c r="AA7" s="32"/>
      <c r="AB7" s="32">
        <v>13</v>
      </c>
      <c r="AC7" s="32">
        <v>13</v>
      </c>
      <c r="AD7" s="32">
        <v>12</v>
      </c>
      <c r="AE7" s="32">
        <v>15</v>
      </c>
      <c r="AF7" s="32">
        <v>14</v>
      </c>
      <c r="AG7" s="32">
        <v>13</v>
      </c>
      <c r="AH7" s="32"/>
      <c r="AI7" s="32">
        <v>15</v>
      </c>
      <c r="AJ7" s="32">
        <v>15</v>
      </c>
      <c r="AK7" s="32">
        <v>12</v>
      </c>
      <c r="AL7" s="32">
        <v>15</v>
      </c>
    </row>
    <row r="8" spans="1:38" ht="12">
      <c r="A8" s="4" t="s">
        <v>31</v>
      </c>
      <c r="B8" s="33" t="s">
        <v>33</v>
      </c>
      <c r="C8" s="33" t="s">
        <v>33</v>
      </c>
      <c r="D8" s="33" t="s">
        <v>33</v>
      </c>
      <c r="E8" s="33" t="s">
        <v>47</v>
      </c>
      <c r="F8" s="33" t="s">
        <v>47</v>
      </c>
      <c r="G8" s="33" t="s">
        <v>33</v>
      </c>
      <c r="H8" s="33" t="s">
        <v>33</v>
      </c>
      <c r="I8" s="33" t="s">
        <v>33</v>
      </c>
      <c r="J8" s="33" t="s">
        <v>33</v>
      </c>
      <c r="K8" s="33" t="s">
        <v>33</v>
      </c>
      <c r="L8" s="33" t="s">
        <v>33</v>
      </c>
      <c r="M8" s="33" t="s">
        <v>47</v>
      </c>
      <c r="N8" s="33" t="s">
        <v>47</v>
      </c>
      <c r="O8" s="33" t="s">
        <v>47</v>
      </c>
      <c r="P8" s="33"/>
      <c r="Q8" s="33" t="s">
        <v>47</v>
      </c>
      <c r="R8" s="33" t="s">
        <v>47</v>
      </c>
      <c r="S8" s="33" t="s">
        <v>47</v>
      </c>
      <c r="T8" s="33" t="s">
        <v>33</v>
      </c>
      <c r="U8" s="33" t="s">
        <v>33</v>
      </c>
      <c r="V8" s="33" t="s">
        <v>33</v>
      </c>
      <c r="W8" s="33" t="s">
        <v>33</v>
      </c>
      <c r="X8" s="33" t="s">
        <v>33</v>
      </c>
      <c r="Y8" s="33" t="s">
        <v>33</v>
      </c>
      <c r="Z8" s="33" t="s">
        <v>33</v>
      </c>
      <c r="AA8" s="33" t="s">
        <v>33</v>
      </c>
      <c r="AB8" s="33" t="s">
        <v>33</v>
      </c>
      <c r="AC8" s="33" t="s">
        <v>47</v>
      </c>
      <c r="AD8" s="33" t="s">
        <v>47</v>
      </c>
      <c r="AE8" s="33" t="s">
        <v>47</v>
      </c>
      <c r="AF8" s="33" t="s">
        <v>47</v>
      </c>
      <c r="AG8" s="33" t="s">
        <v>47</v>
      </c>
      <c r="AH8" s="33" t="s">
        <v>47</v>
      </c>
      <c r="AI8" s="33" t="s">
        <v>33</v>
      </c>
      <c r="AJ8" s="33" t="s">
        <v>33</v>
      </c>
      <c r="AK8" s="33" t="s">
        <v>47</v>
      </c>
      <c r="AL8" s="33" t="s">
        <v>47</v>
      </c>
    </row>
    <row r="9" spans="1:38" ht="12">
      <c r="A9" s="4" t="s">
        <v>51</v>
      </c>
      <c r="B9" s="33" t="s">
        <v>152</v>
      </c>
      <c r="C9" s="33" t="s">
        <v>152</v>
      </c>
      <c r="D9" s="33" t="s">
        <v>153</v>
      </c>
      <c r="E9" s="33" t="s">
        <v>154</v>
      </c>
      <c r="F9" s="33" t="s">
        <v>153</v>
      </c>
      <c r="G9" s="33" t="s">
        <v>152</v>
      </c>
      <c r="H9" s="33" t="s">
        <v>152</v>
      </c>
      <c r="I9" s="33" t="s">
        <v>152</v>
      </c>
      <c r="J9" s="33" t="s">
        <v>152</v>
      </c>
      <c r="K9" s="33" t="s">
        <v>152</v>
      </c>
      <c r="L9" s="33" t="s">
        <v>152</v>
      </c>
      <c r="M9" s="33" t="s">
        <v>152</v>
      </c>
      <c r="N9" s="33" t="s">
        <v>152</v>
      </c>
      <c r="O9" s="33" t="s">
        <v>152</v>
      </c>
      <c r="P9" s="33"/>
      <c r="Q9" s="33" t="s">
        <v>152</v>
      </c>
      <c r="R9" s="33" t="s">
        <v>152</v>
      </c>
      <c r="S9" s="33" t="s">
        <v>153</v>
      </c>
      <c r="T9" s="33" t="s">
        <v>153</v>
      </c>
      <c r="U9" s="33" t="s">
        <v>153</v>
      </c>
      <c r="V9" s="33" t="s">
        <v>33</v>
      </c>
      <c r="W9" s="33"/>
      <c r="X9" s="33" t="s">
        <v>33</v>
      </c>
      <c r="Y9" s="33" t="s">
        <v>33</v>
      </c>
      <c r="Z9" s="33" t="s">
        <v>155</v>
      </c>
      <c r="AA9" s="33" t="s">
        <v>155</v>
      </c>
      <c r="AB9" s="33" t="s">
        <v>33</v>
      </c>
      <c r="AC9" s="33" t="s">
        <v>33</v>
      </c>
      <c r="AD9" s="33" t="s">
        <v>33</v>
      </c>
      <c r="AE9" s="33" t="s">
        <v>155</v>
      </c>
      <c r="AF9" s="33" t="s">
        <v>33</v>
      </c>
      <c r="AG9" s="33" t="s">
        <v>155</v>
      </c>
      <c r="AH9" s="33" t="s">
        <v>33</v>
      </c>
      <c r="AI9" s="33" t="s">
        <v>155</v>
      </c>
      <c r="AJ9" s="33" t="s">
        <v>155</v>
      </c>
      <c r="AK9" s="33" t="s">
        <v>33</v>
      </c>
      <c r="AL9" s="33" t="s">
        <v>33</v>
      </c>
    </row>
    <row r="10" spans="1:38" ht="12">
      <c r="A10" s="10" t="s">
        <v>53</v>
      </c>
      <c r="B10" s="30" t="s">
        <v>30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0" t="s">
        <v>30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2">
      <c r="A11" s="4" t="s">
        <v>54</v>
      </c>
      <c r="B11" s="18" t="s">
        <v>38</v>
      </c>
      <c r="C11" s="18" t="s">
        <v>156</v>
      </c>
      <c r="D11" s="18" t="s">
        <v>59</v>
      </c>
      <c r="E11" s="18" t="s">
        <v>56</v>
      </c>
      <c r="F11" s="18" t="s">
        <v>157</v>
      </c>
      <c r="G11" s="18" t="s">
        <v>158</v>
      </c>
      <c r="H11" s="18" t="s">
        <v>56</v>
      </c>
      <c r="I11" s="18" t="s">
        <v>59</v>
      </c>
      <c r="J11" s="18" t="s">
        <v>157</v>
      </c>
      <c r="K11" s="18" t="s">
        <v>56</v>
      </c>
      <c r="L11" s="18" t="s">
        <v>159</v>
      </c>
      <c r="M11" s="18" t="s">
        <v>38</v>
      </c>
      <c r="N11" s="18" t="s">
        <v>56</v>
      </c>
      <c r="O11" s="18" t="s">
        <v>59</v>
      </c>
      <c r="P11" s="18" t="s">
        <v>59</v>
      </c>
      <c r="Q11" s="18" t="s">
        <v>59</v>
      </c>
      <c r="R11" s="18" t="s">
        <v>56</v>
      </c>
      <c r="S11" s="18" t="s">
        <v>59</v>
      </c>
      <c r="T11" s="18" t="s">
        <v>59</v>
      </c>
      <c r="U11" s="18" t="s">
        <v>55</v>
      </c>
      <c r="V11" s="18" t="s">
        <v>57</v>
      </c>
      <c r="W11" s="18" t="s">
        <v>56</v>
      </c>
      <c r="X11" s="18" t="s">
        <v>38</v>
      </c>
      <c r="Y11" s="18" t="s">
        <v>63</v>
      </c>
      <c r="Z11" s="18" t="s">
        <v>63</v>
      </c>
      <c r="AA11" s="18" t="s">
        <v>59</v>
      </c>
      <c r="AB11" s="18" t="s">
        <v>59</v>
      </c>
      <c r="AC11" s="18" t="s">
        <v>60</v>
      </c>
      <c r="AD11" s="18" t="s">
        <v>55</v>
      </c>
      <c r="AE11" s="18" t="s">
        <v>56</v>
      </c>
      <c r="AF11" s="18" t="s">
        <v>60</v>
      </c>
      <c r="AG11" s="18" t="s">
        <v>38</v>
      </c>
      <c r="AH11" s="18" t="s">
        <v>63</v>
      </c>
      <c r="AI11" s="18" t="s">
        <v>56</v>
      </c>
      <c r="AJ11" s="18" t="s">
        <v>38</v>
      </c>
      <c r="AK11" s="18" t="s">
        <v>60</v>
      </c>
      <c r="AL11" s="18" t="s">
        <v>55</v>
      </c>
    </row>
    <row r="12" spans="1:38" ht="12">
      <c r="A12" s="4" t="s">
        <v>61</v>
      </c>
      <c r="B12" s="18" t="s">
        <v>63</v>
      </c>
      <c r="C12" s="18" t="s">
        <v>160</v>
      </c>
      <c r="D12" s="18" t="s">
        <v>63</v>
      </c>
      <c r="E12" s="18" t="s">
        <v>56</v>
      </c>
      <c r="F12" s="18" t="s">
        <v>161</v>
      </c>
      <c r="G12" s="18" t="s">
        <v>56</v>
      </c>
      <c r="H12" s="18" t="s">
        <v>56</v>
      </c>
      <c r="I12" s="18" t="s">
        <v>63</v>
      </c>
      <c r="J12" s="18" t="s">
        <v>63</v>
      </c>
      <c r="K12" s="18" t="s">
        <v>56</v>
      </c>
      <c r="L12" s="18" t="s">
        <v>159</v>
      </c>
      <c r="M12" s="18" t="s">
        <v>38</v>
      </c>
      <c r="N12" s="18" t="s">
        <v>56</v>
      </c>
      <c r="O12" s="18" t="s">
        <v>38</v>
      </c>
      <c r="P12" s="18" t="s">
        <v>63</v>
      </c>
      <c r="Q12" s="18" t="s">
        <v>38</v>
      </c>
      <c r="R12" s="18" t="s">
        <v>56</v>
      </c>
      <c r="S12" s="18" t="s">
        <v>38</v>
      </c>
      <c r="T12" s="18" t="s">
        <v>64</v>
      </c>
      <c r="U12" s="18" t="s">
        <v>38</v>
      </c>
      <c r="V12" s="18" t="s">
        <v>38</v>
      </c>
      <c r="W12" s="18" t="s">
        <v>63</v>
      </c>
      <c r="X12" s="18" t="s">
        <v>38</v>
      </c>
      <c r="Y12" s="18" t="s">
        <v>38</v>
      </c>
      <c r="Z12" s="18" t="s">
        <v>63</v>
      </c>
      <c r="AA12" s="18" t="s">
        <v>38</v>
      </c>
      <c r="AB12" s="18" t="s">
        <v>56</v>
      </c>
      <c r="AC12" s="18" t="s">
        <v>64</v>
      </c>
      <c r="AD12" s="18" t="s">
        <v>55</v>
      </c>
      <c r="AE12" s="18" t="s">
        <v>56</v>
      </c>
      <c r="AF12" s="18" t="s">
        <v>38</v>
      </c>
      <c r="AG12" s="18" t="s">
        <v>63</v>
      </c>
      <c r="AH12" s="18" t="s">
        <v>63</v>
      </c>
      <c r="AI12" s="18" t="s">
        <v>63</v>
      </c>
      <c r="AJ12" s="18" t="s">
        <v>38</v>
      </c>
      <c r="AK12" s="18" t="s">
        <v>38</v>
      </c>
      <c r="AL12" s="18" t="s">
        <v>38</v>
      </c>
    </row>
    <row r="13" spans="1:38" ht="12">
      <c r="A13" s="4" t="s">
        <v>65</v>
      </c>
      <c r="B13" s="19" t="s">
        <v>66</v>
      </c>
      <c r="C13" s="19" t="s">
        <v>66</v>
      </c>
      <c r="D13" s="19" t="s">
        <v>67</v>
      </c>
      <c r="E13" s="19" t="s">
        <v>38</v>
      </c>
      <c r="F13" s="19" t="s">
        <v>67</v>
      </c>
      <c r="G13" s="19" t="s">
        <v>66</v>
      </c>
      <c r="H13" s="19" t="s">
        <v>66</v>
      </c>
      <c r="I13" s="19" t="s">
        <v>66</v>
      </c>
      <c r="J13" s="19" t="s">
        <v>67</v>
      </c>
      <c r="K13" s="19" t="s">
        <v>38</v>
      </c>
      <c r="L13" s="19" t="s">
        <v>67</v>
      </c>
      <c r="M13" s="19" t="s">
        <v>38</v>
      </c>
      <c r="N13" s="19" t="s">
        <v>38</v>
      </c>
      <c r="O13" s="19" t="s">
        <v>67</v>
      </c>
      <c r="P13" s="19" t="s">
        <v>38</v>
      </c>
      <c r="Q13" s="19" t="s">
        <v>38</v>
      </c>
      <c r="R13" s="19" t="s">
        <v>69</v>
      </c>
      <c r="S13" s="19" t="s">
        <v>66</v>
      </c>
      <c r="T13" s="19" t="s">
        <v>66</v>
      </c>
      <c r="U13" s="19" t="s">
        <v>66</v>
      </c>
      <c r="V13" s="19" t="s">
        <v>66</v>
      </c>
      <c r="W13" s="19" t="s">
        <v>66</v>
      </c>
      <c r="X13" s="19" t="s">
        <v>67</v>
      </c>
      <c r="Y13" s="19" t="s">
        <v>67</v>
      </c>
      <c r="Z13" s="19" t="s">
        <v>67</v>
      </c>
      <c r="AA13" s="19" t="s">
        <v>67</v>
      </c>
      <c r="AB13" s="19" t="s">
        <v>67</v>
      </c>
      <c r="AC13" s="19" t="s">
        <v>67</v>
      </c>
      <c r="AD13" s="19"/>
      <c r="AE13" s="19" t="s">
        <v>66</v>
      </c>
      <c r="AF13" s="19" t="s">
        <v>69</v>
      </c>
      <c r="AG13" s="19" t="s">
        <v>66</v>
      </c>
      <c r="AH13" s="19" t="s">
        <v>69</v>
      </c>
      <c r="AI13" s="19" t="s">
        <v>67</v>
      </c>
      <c r="AJ13" s="19" t="s">
        <v>67</v>
      </c>
      <c r="AK13" s="19" t="s">
        <v>66</v>
      </c>
      <c r="AL13" s="19" t="s">
        <v>69</v>
      </c>
    </row>
    <row r="14" spans="1:38" ht="12">
      <c r="A14" s="4" t="s">
        <v>70</v>
      </c>
      <c r="B14" s="19" t="s">
        <v>67</v>
      </c>
      <c r="C14" s="19" t="s">
        <v>67</v>
      </c>
      <c r="D14" s="19" t="s">
        <v>67</v>
      </c>
      <c r="E14" s="19" t="s">
        <v>67</v>
      </c>
      <c r="F14" s="19" t="s">
        <v>67</v>
      </c>
      <c r="G14" s="19" t="s">
        <v>66</v>
      </c>
      <c r="H14" s="19" t="s">
        <v>66</v>
      </c>
      <c r="I14" s="19" t="s">
        <v>66</v>
      </c>
      <c r="J14" s="19" t="s">
        <v>67</v>
      </c>
      <c r="K14" s="19" t="s">
        <v>38</v>
      </c>
      <c r="L14" s="19" t="s">
        <v>38</v>
      </c>
      <c r="M14" s="19" t="s">
        <v>67</v>
      </c>
      <c r="N14" s="19" t="s">
        <v>38</v>
      </c>
      <c r="O14" s="19" t="s">
        <v>66</v>
      </c>
      <c r="P14" s="19" t="s">
        <v>66</v>
      </c>
      <c r="Q14" s="19" t="s">
        <v>38</v>
      </c>
      <c r="R14" s="19" t="s">
        <v>69</v>
      </c>
      <c r="S14" s="19" t="s">
        <v>66</v>
      </c>
      <c r="T14" s="19" t="s">
        <v>66</v>
      </c>
      <c r="U14" s="19" t="s">
        <v>66</v>
      </c>
      <c r="V14" s="19" t="s">
        <v>66</v>
      </c>
      <c r="W14" s="19" t="s">
        <v>67</v>
      </c>
      <c r="X14" s="19" t="s">
        <v>67</v>
      </c>
      <c r="Y14" s="19" t="s">
        <v>67</v>
      </c>
      <c r="Z14" s="19" t="s">
        <v>38</v>
      </c>
      <c r="AA14" s="19" t="s">
        <v>66</v>
      </c>
      <c r="AB14" s="19" t="s">
        <v>66</v>
      </c>
      <c r="AC14" s="19" t="s">
        <v>67</v>
      </c>
      <c r="AD14" s="19"/>
      <c r="AE14" s="19" t="s">
        <v>67</v>
      </c>
      <c r="AF14" s="19" t="s">
        <v>67</v>
      </c>
      <c r="AG14" s="19" t="s">
        <v>66</v>
      </c>
      <c r="AH14" s="19" t="s">
        <v>38</v>
      </c>
      <c r="AI14" s="19" t="s">
        <v>66</v>
      </c>
      <c r="AJ14" s="19" t="s">
        <v>67</v>
      </c>
      <c r="AK14" s="19" t="s">
        <v>67</v>
      </c>
      <c r="AL14" s="19" t="s">
        <v>66</v>
      </c>
    </row>
    <row r="15" spans="1:58" ht="12">
      <c r="A15" s="10" t="s">
        <v>71</v>
      </c>
      <c r="B15" s="30" t="s">
        <v>30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 t="s">
        <v>30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ht="12">
      <c r="A16" s="4" t="s">
        <v>72</v>
      </c>
      <c r="B16" s="32">
        <v>1</v>
      </c>
      <c r="C16" s="32">
        <v>1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2">
        <v>1</v>
      </c>
      <c r="P16" s="32">
        <v>1</v>
      </c>
      <c r="Q16" s="32">
        <v>1</v>
      </c>
      <c r="R16" s="32">
        <v>1</v>
      </c>
      <c r="S16" s="32">
        <v>1</v>
      </c>
      <c r="T16" s="32">
        <v>1</v>
      </c>
      <c r="U16" s="32">
        <v>1</v>
      </c>
      <c r="V16" s="32">
        <v>1</v>
      </c>
      <c r="W16" s="32">
        <v>1</v>
      </c>
      <c r="X16" s="32">
        <v>1</v>
      </c>
      <c r="Y16" s="32">
        <v>1</v>
      </c>
      <c r="Z16" s="32">
        <v>1</v>
      </c>
      <c r="AA16" s="32">
        <v>1</v>
      </c>
      <c r="AB16" s="32">
        <v>1</v>
      </c>
      <c r="AC16" s="32">
        <v>1</v>
      </c>
      <c r="AD16" s="32">
        <v>1</v>
      </c>
      <c r="AE16" s="32">
        <v>1</v>
      </c>
      <c r="AF16" s="32">
        <v>1</v>
      </c>
      <c r="AG16" s="32">
        <v>1</v>
      </c>
      <c r="AH16" s="32">
        <v>1</v>
      </c>
      <c r="AI16" s="32">
        <v>1</v>
      </c>
      <c r="AJ16" s="32">
        <v>1</v>
      </c>
      <c r="AK16" s="32">
        <v>1</v>
      </c>
      <c r="AL16" s="32">
        <v>1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58" ht="12">
      <c r="A17" s="4" t="s">
        <v>73</v>
      </c>
      <c r="B17" s="32">
        <v>1</v>
      </c>
      <c r="C17" s="32">
        <v>1</v>
      </c>
      <c r="D17" s="32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1</v>
      </c>
      <c r="T17" s="32">
        <v>1</v>
      </c>
      <c r="U17" s="32">
        <v>1</v>
      </c>
      <c r="V17" s="32">
        <v>0</v>
      </c>
      <c r="W17" s="32">
        <v>1</v>
      </c>
      <c r="X17" s="32">
        <v>1</v>
      </c>
      <c r="Y17" s="32">
        <v>1</v>
      </c>
      <c r="Z17" s="32">
        <v>1</v>
      </c>
      <c r="AA17" s="32">
        <v>1</v>
      </c>
      <c r="AB17" s="32">
        <v>1</v>
      </c>
      <c r="AC17" s="32">
        <v>1</v>
      </c>
      <c r="AD17" s="32">
        <v>1</v>
      </c>
      <c r="AE17" s="32">
        <v>1</v>
      </c>
      <c r="AF17" s="32">
        <v>1</v>
      </c>
      <c r="AG17" s="32">
        <v>1</v>
      </c>
      <c r="AH17" s="32">
        <v>1</v>
      </c>
      <c r="AI17" s="32">
        <v>1</v>
      </c>
      <c r="AJ17" s="32">
        <v>1</v>
      </c>
      <c r="AK17" s="32">
        <v>1</v>
      </c>
      <c r="AL17" s="32">
        <v>1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1:58" ht="12">
      <c r="A18" s="4" t="s">
        <v>74</v>
      </c>
      <c r="B18" s="32">
        <v>3</v>
      </c>
      <c r="C18" s="32">
        <v>2</v>
      </c>
      <c r="D18" s="32">
        <v>2</v>
      </c>
      <c r="E18" s="32">
        <v>1</v>
      </c>
      <c r="F18" s="32">
        <v>1</v>
      </c>
      <c r="G18" s="32">
        <v>1</v>
      </c>
      <c r="H18" s="32">
        <v>0</v>
      </c>
      <c r="I18" s="32">
        <v>0</v>
      </c>
      <c r="J18" s="32">
        <v>2</v>
      </c>
      <c r="K18" s="32">
        <v>1</v>
      </c>
      <c r="L18" s="32">
        <v>3</v>
      </c>
      <c r="M18" s="32">
        <v>1</v>
      </c>
      <c r="N18" s="32">
        <v>1</v>
      </c>
      <c r="O18" s="32">
        <v>1</v>
      </c>
      <c r="P18" s="32">
        <v>1</v>
      </c>
      <c r="Q18" s="32">
        <v>3</v>
      </c>
      <c r="R18" s="32">
        <v>1</v>
      </c>
      <c r="S18" s="32">
        <v>2</v>
      </c>
      <c r="T18" s="32">
        <v>3</v>
      </c>
      <c r="U18" s="32">
        <v>2</v>
      </c>
      <c r="V18" s="32">
        <v>1</v>
      </c>
      <c r="W18" s="32">
        <v>1</v>
      </c>
      <c r="X18" s="32">
        <v>1</v>
      </c>
      <c r="Y18" s="32">
        <v>1</v>
      </c>
      <c r="Z18" s="32">
        <v>2</v>
      </c>
      <c r="AA18" s="32">
        <v>3</v>
      </c>
      <c r="AB18" s="32">
        <v>1</v>
      </c>
      <c r="AC18" s="32">
        <v>1</v>
      </c>
      <c r="AD18" s="32">
        <v>1</v>
      </c>
      <c r="AE18" s="32">
        <v>1</v>
      </c>
      <c r="AF18" s="32">
        <v>1</v>
      </c>
      <c r="AG18" s="32">
        <v>2</v>
      </c>
      <c r="AH18" s="32">
        <v>2</v>
      </c>
      <c r="AI18" s="32">
        <v>1</v>
      </c>
      <c r="AJ18" s="32">
        <v>2</v>
      </c>
      <c r="AK18" s="32">
        <v>1</v>
      </c>
      <c r="AL18" s="32">
        <v>3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ht="12">
      <c r="A19" s="4" t="s">
        <v>75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1:58" ht="12">
      <c r="A20" s="4" t="s">
        <v>76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1:38" ht="12">
      <c r="A21" s="4" t="s">
        <v>77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2">
        <v>0</v>
      </c>
      <c r="W21" s="32">
        <v>0</v>
      </c>
      <c r="X21" s="32">
        <v>0</v>
      </c>
      <c r="Y21" s="33">
        <v>1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</row>
    <row r="22" spans="1:38" ht="12">
      <c r="A22" s="4" t="s">
        <v>78</v>
      </c>
      <c r="B22" s="33">
        <f>SUM(B16:B21)+1</f>
        <v>6</v>
      </c>
      <c r="C22" s="33">
        <f>SUM(C16:C21)+1</f>
        <v>5</v>
      </c>
      <c r="D22" s="33">
        <f>SUM(D16:D21)+1</f>
        <v>5</v>
      </c>
      <c r="E22" s="33">
        <f>SUM(E16:E21)+1</f>
        <v>4</v>
      </c>
      <c r="F22" s="33">
        <f>SUM(F16:F21)+1</f>
        <v>4</v>
      </c>
      <c r="G22" s="33">
        <f>SUM(G16:G21)+1</f>
        <v>4</v>
      </c>
      <c r="H22" s="33">
        <f>SUM(H16:H21)+1</f>
        <v>3</v>
      </c>
      <c r="I22" s="33">
        <f>SUM(I16:I21)+1</f>
        <v>3</v>
      </c>
      <c r="J22" s="33">
        <f>SUM(J16:J21)+1</f>
        <v>6</v>
      </c>
      <c r="K22" s="33">
        <f>SUM(K16:K21)+1</f>
        <v>4</v>
      </c>
      <c r="L22" s="33">
        <f>SUM(L16:L21)+1</f>
        <v>6</v>
      </c>
      <c r="M22" s="33">
        <f>SUM(M16:M21)+1</f>
        <v>4</v>
      </c>
      <c r="N22" s="33">
        <f>SUM(N16:N21)+1</f>
        <v>4</v>
      </c>
      <c r="O22" s="33">
        <f>SUM(O16:O21)+1</f>
        <v>4</v>
      </c>
      <c r="P22" s="33">
        <f>SUM(P16:P21)+1</f>
        <v>4</v>
      </c>
      <c r="Q22" s="33">
        <f>SUM(Q16:Q21)+1</f>
        <v>6</v>
      </c>
      <c r="R22" s="33">
        <f>SUM(R16:R21)+1</f>
        <v>4</v>
      </c>
      <c r="S22" s="33">
        <f>SUM(S16:S21)+1</f>
        <v>5</v>
      </c>
      <c r="T22" s="33">
        <f>SUM(T16:T21)+1</f>
        <v>6</v>
      </c>
      <c r="U22" s="33">
        <f>SUM(U16:U21)+1</f>
        <v>5</v>
      </c>
      <c r="V22" s="33">
        <f>SUM(V16:V21)+1</f>
        <v>3</v>
      </c>
      <c r="W22" s="33">
        <f>SUM(W16:W21)+1</f>
        <v>4</v>
      </c>
      <c r="X22" s="33">
        <f>SUM(Y16:Y21)+1</f>
        <v>5</v>
      </c>
      <c r="Y22" s="33">
        <f>SUM(Y16:Y21)+1</f>
        <v>5</v>
      </c>
      <c r="Z22" s="33">
        <f>SUM(Z16:Z21)+1</f>
        <v>5</v>
      </c>
      <c r="AA22" s="33">
        <f>SUM(AA16:AA21)+1</f>
        <v>6</v>
      </c>
      <c r="AB22" s="33">
        <f>SUM(AB16:AB21)+1</f>
        <v>4</v>
      </c>
      <c r="AC22" s="33">
        <f>SUM(AC16:AC21)+1</f>
        <v>4</v>
      </c>
      <c r="AD22" s="33">
        <f>SUM(AD16:AD21)+1</f>
        <v>4</v>
      </c>
      <c r="AE22" s="33">
        <f>SUM(AE16:AE21)+1</f>
        <v>4</v>
      </c>
      <c r="AF22" s="33">
        <f>SUM(AF16:AF21)+1</f>
        <v>4</v>
      </c>
      <c r="AG22" s="33">
        <f>SUM(AG16:AG21)+1</f>
        <v>5</v>
      </c>
      <c r="AH22" s="33">
        <f>SUM(AH16:AH21)+1</f>
        <v>5</v>
      </c>
      <c r="AI22" s="33">
        <f>SUM(AI16:AI21)+1</f>
        <v>4</v>
      </c>
      <c r="AJ22" s="33">
        <f>SUM(AJ16:AJ21)+1</f>
        <v>5</v>
      </c>
      <c r="AK22" s="33">
        <f>SUM(AK16:AK21)+1</f>
        <v>4</v>
      </c>
      <c r="AL22" s="33">
        <f>SUM(AL16:AL21)+1</f>
        <v>6</v>
      </c>
    </row>
    <row r="23" spans="1:38" ht="12">
      <c r="A23" s="4" t="s">
        <v>79</v>
      </c>
      <c r="B23" s="18" t="s">
        <v>162</v>
      </c>
      <c r="C23" s="18" t="s">
        <v>162</v>
      </c>
      <c r="D23" s="18" t="s">
        <v>83</v>
      </c>
      <c r="E23" s="18" t="s">
        <v>82</v>
      </c>
      <c r="F23" s="18" t="s">
        <v>82</v>
      </c>
      <c r="G23" s="18" t="s">
        <v>82</v>
      </c>
      <c r="H23" s="18" t="s">
        <v>163</v>
      </c>
      <c r="I23" s="18" t="s">
        <v>162</v>
      </c>
      <c r="J23" s="18" t="s">
        <v>162</v>
      </c>
      <c r="K23" s="18" t="s">
        <v>82</v>
      </c>
      <c r="L23" s="18" t="s">
        <v>82</v>
      </c>
      <c r="M23" s="18" t="s">
        <v>83</v>
      </c>
      <c r="N23" s="18" t="s">
        <v>163</v>
      </c>
      <c r="O23" s="18" t="s">
        <v>164</v>
      </c>
      <c r="P23" s="18" t="s">
        <v>82</v>
      </c>
      <c r="Q23" s="18" t="s">
        <v>82</v>
      </c>
      <c r="R23" s="18" t="s">
        <v>164</v>
      </c>
      <c r="S23" s="18" t="s">
        <v>82</v>
      </c>
      <c r="T23" s="18" t="s">
        <v>162</v>
      </c>
      <c r="U23" s="18" t="s">
        <v>162</v>
      </c>
      <c r="V23" s="18"/>
      <c r="W23" s="18" t="s">
        <v>82</v>
      </c>
      <c r="X23" s="18" t="s">
        <v>82</v>
      </c>
      <c r="Y23" s="18" t="s">
        <v>82</v>
      </c>
      <c r="Z23" s="18"/>
      <c r="AA23" s="18" t="s">
        <v>82</v>
      </c>
      <c r="AB23" s="18" t="s">
        <v>162</v>
      </c>
      <c r="AC23" s="18" t="s">
        <v>82</v>
      </c>
      <c r="AD23" s="18" t="s">
        <v>162</v>
      </c>
      <c r="AE23" s="18" t="s">
        <v>162</v>
      </c>
      <c r="AF23" s="18" t="s">
        <v>162</v>
      </c>
      <c r="AG23" s="18"/>
      <c r="AH23" s="18" t="s">
        <v>82</v>
      </c>
      <c r="AI23" s="18" t="s">
        <v>162</v>
      </c>
      <c r="AJ23" s="18" t="s">
        <v>82</v>
      </c>
      <c r="AK23" s="18" t="s">
        <v>162</v>
      </c>
      <c r="AL23" s="18" t="s">
        <v>82</v>
      </c>
    </row>
    <row r="24" spans="1:38" ht="12">
      <c r="A24" s="4" t="s">
        <v>165</v>
      </c>
      <c r="B24" s="32">
        <v>0</v>
      </c>
      <c r="C24" s="32">
        <v>0</v>
      </c>
      <c r="D24" s="32">
        <v>1</v>
      </c>
      <c r="E24" s="32">
        <v>0</v>
      </c>
      <c r="F24" s="32">
        <v>1</v>
      </c>
      <c r="G24" s="32">
        <v>1</v>
      </c>
      <c r="H24" s="32">
        <v>0</v>
      </c>
      <c r="I24" s="32">
        <v>0</v>
      </c>
      <c r="J24" s="32">
        <v>0</v>
      </c>
      <c r="K24" s="32">
        <v>1</v>
      </c>
      <c r="L24" s="32">
        <v>0</v>
      </c>
      <c r="M24" s="32">
        <v>1</v>
      </c>
      <c r="N24" s="32">
        <v>1</v>
      </c>
      <c r="O24" s="32">
        <v>1</v>
      </c>
      <c r="P24" s="32">
        <v>1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1</v>
      </c>
      <c r="W24" s="32"/>
      <c r="X24" s="32"/>
      <c r="Y24" s="32"/>
      <c r="Z24" s="32">
        <v>1</v>
      </c>
      <c r="AA24" s="32"/>
      <c r="AB24" s="32">
        <v>1</v>
      </c>
      <c r="AC24" s="32">
        <v>1</v>
      </c>
      <c r="AD24" s="32"/>
      <c r="AE24" s="32">
        <v>1</v>
      </c>
      <c r="AF24" s="32"/>
      <c r="AG24" s="32"/>
      <c r="AH24" s="32">
        <v>1</v>
      </c>
      <c r="AI24" s="32">
        <v>1</v>
      </c>
      <c r="AJ24" s="32"/>
      <c r="AK24" s="32"/>
      <c r="AL24" s="32">
        <v>1</v>
      </c>
    </row>
    <row r="25" spans="1:38" ht="12">
      <c r="A25" s="4" t="s">
        <v>166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>
        <v>1</v>
      </c>
      <c r="AH25" s="32"/>
      <c r="AI25" s="32"/>
      <c r="AJ25" s="32"/>
      <c r="AK25" s="32"/>
      <c r="AL25" s="32"/>
    </row>
    <row r="26" spans="1:38" ht="12">
      <c r="A26" s="4" t="s">
        <v>167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/>
      <c r="W26" s="32"/>
      <c r="X26" s="32">
        <v>1</v>
      </c>
      <c r="Y26" s="32"/>
      <c r="Z26" s="32"/>
      <c r="AA26" s="32"/>
      <c r="AB26" s="32"/>
      <c r="AC26" s="32"/>
      <c r="AD26" s="32"/>
      <c r="AE26" s="32"/>
      <c r="AF26" s="32">
        <v>1</v>
      </c>
      <c r="AG26" s="32"/>
      <c r="AH26" s="32"/>
      <c r="AI26" s="32"/>
      <c r="AJ26" s="32"/>
      <c r="AK26" s="32"/>
      <c r="AL26" s="32"/>
    </row>
    <row r="27" spans="1:38" ht="12">
      <c r="A27" s="4" t="s">
        <v>168</v>
      </c>
      <c r="B27" s="32">
        <v>1</v>
      </c>
      <c r="C27" s="32">
        <v>0</v>
      </c>
      <c r="D27" s="32">
        <v>1</v>
      </c>
      <c r="E27" s="32">
        <v>1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</v>
      </c>
      <c r="R27" s="32">
        <v>0</v>
      </c>
      <c r="S27" s="32">
        <v>0</v>
      </c>
      <c r="T27" s="32">
        <v>0</v>
      </c>
      <c r="U27" s="32">
        <v>0</v>
      </c>
      <c r="V27" s="32"/>
      <c r="W27" s="32"/>
      <c r="X27" s="32"/>
      <c r="Y27" s="32">
        <v>1</v>
      </c>
      <c r="Z27" s="32"/>
      <c r="AA27" s="32"/>
      <c r="AB27" s="32">
        <v>1</v>
      </c>
      <c r="AC27" s="32"/>
      <c r="AD27" s="32"/>
      <c r="AE27" s="32"/>
      <c r="AF27" s="32">
        <v>1</v>
      </c>
      <c r="AG27" s="32">
        <v>1</v>
      </c>
      <c r="AH27" s="32"/>
      <c r="AI27" s="32"/>
      <c r="AJ27" s="32"/>
      <c r="AK27" s="32"/>
      <c r="AL27" s="32"/>
    </row>
    <row r="28" spans="1:38" ht="12">
      <c r="A28" s="4" t="s">
        <v>84</v>
      </c>
      <c r="B28" s="18" t="s">
        <v>89</v>
      </c>
      <c r="C28" s="18" t="s">
        <v>89</v>
      </c>
      <c r="D28" s="18" t="s">
        <v>89</v>
      </c>
      <c r="E28" s="18" t="s">
        <v>87</v>
      </c>
      <c r="F28" s="18" t="s">
        <v>86</v>
      </c>
      <c r="G28" s="18" t="s">
        <v>85</v>
      </c>
      <c r="H28" s="18" t="s">
        <v>89</v>
      </c>
      <c r="I28" s="18" t="s">
        <v>89</v>
      </c>
      <c r="J28" s="18" t="s">
        <v>86</v>
      </c>
      <c r="K28" s="18" t="s">
        <v>89</v>
      </c>
      <c r="L28" s="18" t="s">
        <v>89</v>
      </c>
      <c r="M28" s="18" t="s">
        <v>87</v>
      </c>
      <c r="N28" s="18" t="s">
        <v>89</v>
      </c>
      <c r="O28" s="18" t="s">
        <v>89</v>
      </c>
      <c r="P28" s="18" t="s">
        <v>89</v>
      </c>
      <c r="Q28" s="18" t="s">
        <v>89</v>
      </c>
      <c r="R28" s="18" t="s">
        <v>89</v>
      </c>
      <c r="S28" s="18" t="s">
        <v>87</v>
      </c>
      <c r="T28" s="18" t="s">
        <v>89</v>
      </c>
      <c r="U28" s="18" t="s">
        <v>89</v>
      </c>
      <c r="V28" s="18" t="s">
        <v>87</v>
      </c>
      <c r="W28" s="18" t="s">
        <v>89</v>
      </c>
      <c r="X28" s="18" t="s">
        <v>89</v>
      </c>
      <c r="Y28" s="18" t="s">
        <v>88</v>
      </c>
      <c r="Z28" s="18" t="s">
        <v>86</v>
      </c>
      <c r="AA28" s="18" t="s">
        <v>89</v>
      </c>
      <c r="AB28" s="18" t="s">
        <v>89</v>
      </c>
      <c r="AC28" s="18" t="s">
        <v>89</v>
      </c>
      <c r="AD28" s="18" t="s">
        <v>89</v>
      </c>
      <c r="AE28" s="18" t="s">
        <v>89</v>
      </c>
      <c r="AF28" s="18" t="s">
        <v>89</v>
      </c>
      <c r="AG28" s="18" t="s">
        <v>86</v>
      </c>
      <c r="AH28" s="18" t="s">
        <v>89</v>
      </c>
      <c r="AI28" s="18" t="s">
        <v>89</v>
      </c>
      <c r="AJ28" s="18" t="s">
        <v>86</v>
      </c>
      <c r="AK28" s="18" t="s">
        <v>87</v>
      </c>
      <c r="AL28" s="18" t="s">
        <v>89</v>
      </c>
    </row>
    <row r="29" spans="1:38" ht="12">
      <c r="A29" s="4" t="s">
        <v>169</v>
      </c>
      <c r="B29" s="18" t="s">
        <v>170</v>
      </c>
      <c r="C29" s="18" t="s">
        <v>170</v>
      </c>
      <c r="D29" s="18" t="s">
        <v>171</v>
      </c>
      <c r="E29" s="18" t="s">
        <v>171</v>
      </c>
      <c r="F29" s="18" t="s">
        <v>171</v>
      </c>
      <c r="G29" s="18" t="s">
        <v>172</v>
      </c>
      <c r="H29" s="18" t="s">
        <v>171</v>
      </c>
      <c r="I29" s="18" t="s">
        <v>171</v>
      </c>
      <c r="J29" s="18" t="s">
        <v>170</v>
      </c>
      <c r="K29" s="18" t="s">
        <v>170</v>
      </c>
      <c r="L29" s="18" t="s">
        <v>173</v>
      </c>
      <c r="M29" s="18" t="s">
        <v>170</v>
      </c>
      <c r="N29" s="18" t="s">
        <v>171</v>
      </c>
      <c r="O29" s="18" t="s">
        <v>172</v>
      </c>
      <c r="P29" s="18" t="s">
        <v>173</v>
      </c>
      <c r="Q29" s="18" t="s">
        <v>171</v>
      </c>
      <c r="R29" s="18" t="s">
        <v>171</v>
      </c>
      <c r="S29" s="18" t="s">
        <v>170</v>
      </c>
      <c r="T29" s="18" t="s">
        <v>171</v>
      </c>
      <c r="U29" s="18" t="s">
        <v>170</v>
      </c>
      <c r="V29" s="18" t="s">
        <v>171</v>
      </c>
      <c r="W29" s="18" t="s">
        <v>172</v>
      </c>
      <c r="X29" s="18" t="s">
        <v>172</v>
      </c>
      <c r="Y29" s="18" t="s">
        <v>174</v>
      </c>
      <c r="Z29" s="18" t="s">
        <v>170</v>
      </c>
      <c r="AA29" s="18" t="s">
        <v>172</v>
      </c>
      <c r="AB29" s="18" t="s">
        <v>170</v>
      </c>
      <c r="AC29" s="18" t="s">
        <v>171</v>
      </c>
      <c r="AD29" s="18" t="s">
        <v>170</v>
      </c>
      <c r="AE29" s="18" t="s">
        <v>172</v>
      </c>
      <c r="AF29" s="18" t="s">
        <v>171</v>
      </c>
      <c r="AG29" s="18" t="s">
        <v>171</v>
      </c>
      <c r="AH29" s="18" t="s">
        <v>171</v>
      </c>
      <c r="AI29" s="18" t="s">
        <v>171</v>
      </c>
      <c r="AJ29" s="18" t="s">
        <v>81</v>
      </c>
      <c r="AK29" s="18" t="s">
        <v>171</v>
      </c>
      <c r="AL29" s="18" t="s">
        <v>171</v>
      </c>
    </row>
    <row r="30" spans="1:38" ht="12">
      <c r="A30" s="10" t="s">
        <v>90</v>
      </c>
      <c r="B30" s="30" t="s">
        <v>30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 t="s">
        <v>30</v>
      </c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ht="12">
      <c r="A31" s="4" t="s">
        <v>91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</v>
      </c>
      <c r="L31" s="32">
        <v>0</v>
      </c>
      <c r="M31" s="32">
        <v>0</v>
      </c>
      <c r="N31" s="32">
        <v>0</v>
      </c>
      <c r="O31" s="32">
        <v>5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/>
      <c r="W31" s="32"/>
      <c r="X31" s="32"/>
      <c r="Y31" s="32"/>
      <c r="Z31" s="32"/>
      <c r="AA31" s="32"/>
      <c r="AB31" s="32"/>
      <c r="AC31" s="32">
        <v>1</v>
      </c>
      <c r="AD31" s="32"/>
      <c r="AE31" s="32"/>
      <c r="AF31" s="32">
        <v>1</v>
      </c>
      <c r="AG31" s="32"/>
      <c r="AH31" s="32"/>
      <c r="AI31" s="32"/>
      <c r="AJ31" s="32"/>
      <c r="AK31" s="32">
        <v>5</v>
      </c>
      <c r="AL31" s="32">
        <v>1</v>
      </c>
    </row>
    <row r="32" spans="1:38" ht="12">
      <c r="A32" s="4" t="s">
        <v>92</v>
      </c>
      <c r="B32" s="32">
        <v>1</v>
      </c>
      <c r="C32" s="32">
        <v>2</v>
      </c>
      <c r="D32" s="32">
        <v>4</v>
      </c>
      <c r="E32" s="32">
        <v>2</v>
      </c>
      <c r="F32" s="32">
        <v>3</v>
      </c>
      <c r="G32" s="32" t="s">
        <v>175</v>
      </c>
      <c r="H32" s="32">
        <v>0</v>
      </c>
      <c r="I32" s="32">
        <v>1</v>
      </c>
      <c r="J32" s="32">
        <v>0</v>
      </c>
      <c r="K32" s="32">
        <v>4</v>
      </c>
      <c r="L32" s="32">
        <v>4</v>
      </c>
      <c r="M32" s="32">
        <v>6</v>
      </c>
      <c r="N32" s="32">
        <v>4</v>
      </c>
      <c r="O32" s="32">
        <v>5</v>
      </c>
      <c r="P32" s="32">
        <v>0</v>
      </c>
      <c r="Q32" s="32">
        <v>1</v>
      </c>
      <c r="R32" s="32">
        <v>1</v>
      </c>
      <c r="S32" s="32">
        <v>0</v>
      </c>
      <c r="T32" s="32">
        <v>4</v>
      </c>
      <c r="U32" s="32">
        <v>0</v>
      </c>
      <c r="V32" s="32">
        <v>2</v>
      </c>
      <c r="W32" s="32">
        <v>2</v>
      </c>
      <c r="X32" s="32">
        <v>2</v>
      </c>
      <c r="Y32" s="32"/>
      <c r="Z32" s="32">
        <v>4</v>
      </c>
      <c r="AA32" s="32">
        <v>10</v>
      </c>
      <c r="AB32" s="32"/>
      <c r="AC32" s="32">
        <v>3</v>
      </c>
      <c r="AD32" s="32">
        <v>1</v>
      </c>
      <c r="AE32" s="32">
        <v>2</v>
      </c>
      <c r="AF32" s="32">
        <v>1</v>
      </c>
      <c r="AG32" s="32">
        <v>9</v>
      </c>
      <c r="AH32" s="32">
        <v>5</v>
      </c>
      <c r="AI32" s="32">
        <v>3</v>
      </c>
      <c r="AJ32" s="32"/>
      <c r="AK32" s="32">
        <v>6</v>
      </c>
      <c r="AL32" s="32">
        <v>2</v>
      </c>
    </row>
    <row r="33" spans="1:38" ht="12">
      <c r="A33" s="4" t="s">
        <v>93</v>
      </c>
      <c r="B33" s="32">
        <v>1</v>
      </c>
      <c r="C33" s="32">
        <v>1</v>
      </c>
      <c r="D33" s="32">
        <v>0</v>
      </c>
      <c r="E33" s="32">
        <v>0</v>
      </c>
      <c r="F33" s="32">
        <v>1</v>
      </c>
      <c r="G33" s="32" t="s">
        <v>175</v>
      </c>
      <c r="H33" s="32">
        <v>0</v>
      </c>
      <c r="I33" s="32">
        <v>1</v>
      </c>
      <c r="J33" s="32">
        <v>0</v>
      </c>
      <c r="K33" s="32">
        <v>2</v>
      </c>
      <c r="L33" s="32">
        <v>0</v>
      </c>
      <c r="M33" s="32">
        <v>0</v>
      </c>
      <c r="N33" s="32">
        <v>0</v>
      </c>
      <c r="O33" s="32">
        <v>1</v>
      </c>
      <c r="P33" s="32">
        <v>0</v>
      </c>
      <c r="Q33" s="32">
        <v>2</v>
      </c>
      <c r="R33" s="32">
        <v>0</v>
      </c>
      <c r="S33" s="32">
        <v>0</v>
      </c>
      <c r="T33" s="32">
        <v>1</v>
      </c>
      <c r="U33" s="32">
        <v>0</v>
      </c>
      <c r="V33" s="32">
        <v>2</v>
      </c>
      <c r="W33" s="32">
        <v>14</v>
      </c>
      <c r="X33" s="32"/>
      <c r="Y33" s="32"/>
      <c r="Z33" s="32"/>
      <c r="AA33" s="32">
        <v>2</v>
      </c>
      <c r="AB33" s="32"/>
      <c r="AC33" s="32"/>
      <c r="AD33" s="32">
        <v>2</v>
      </c>
      <c r="AE33" s="32">
        <v>2</v>
      </c>
      <c r="AF33" s="32">
        <v>2</v>
      </c>
      <c r="AG33" s="32"/>
      <c r="AH33" s="32">
        <v>2</v>
      </c>
      <c r="AI33" s="32">
        <v>1</v>
      </c>
      <c r="AJ33" s="32">
        <v>8</v>
      </c>
      <c r="AK33" s="32">
        <v>2</v>
      </c>
      <c r="AL33" s="32">
        <v>1</v>
      </c>
    </row>
    <row r="34" spans="1:38" ht="12">
      <c r="A34" s="4" t="s">
        <v>94</v>
      </c>
      <c r="B34" s="32">
        <v>3</v>
      </c>
      <c r="C34" s="32">
        <v>3</v>
      </c>
      <c r="D34" s="32">
        <v>3</v>
      </c>
      <c r="E34" s="32">
        <v>2</v>
      </c>
      <c r="F34" s="32" t="s">
        <v>175</v>
      </c>
      <c r="G34" s="32" t="s">
        <v>175</v>
      </c>
      <c r="H34" s="32">
        <v>0</v>
      </c>
      <c r="I34" s="32">
        <v>4</v>
      </c>
      <c r="J34" s="32">
        <v>0</v>
      </c>
      <c r="K34" s="32">
        <v>6</v>
      </c>
      <c r="L34" s="32">
        <v>0</v>
      </c>
      <c r="M34" s="32" t="s">
        <v>175</v>
      </c>
      <c r="N34" s="32">
        <v>0</v>
      </c>
      <c r="O34" s="32">
        <v>8</v>
      </c>
      <c r="P34" s="32" t="s">
        <v>175</v>
      </c>
      <c r="Q34" s="32">
        <v>0</v>
      </c>
      <c r="R34" s="32">
        <v>3</v>
      </c>
      <c r="S34" s="32">
        <v>5</v>
      </c>
      <c r="T34" s="32">
        <v>0</v>
      </c>
      <c r="U34" s="32">
        <v>3</v>
      </c>
      <c r="V34" s="32">
        <v>1</v>
      </c>
      <c r="W34" s="32"/>
      <c r="X34" s="32">
        <v>1</v>
      </c>
      <c r="Y34" s="32">
        <v>30</v>
      </c>
      <c r="Z34" s="32"/>
      <c r="AA34" s="32"/>
      <c r="AB34" s="32"/>
      <c r="AC34" s="32">
        <v>3</v>
      </c>
      <c r="AD34" s="32"/>
      <c r="AE34" s="32"/>
      <c r="AF34" s="32">
        <v>3</v>
      </c>
      <c r="AG34" s="32"/>
      <c r="AH34" s="32"/>
      <c r="AI34" s="32"/>
      <c r="AJ34" s="32">
        <v>6</v>
      </c>
      <c r="AK34" s="32">
        <v>5</v>
      </c>
      <c r="AL34" s="32"/>
    </row>
    <row r="35" spans="1:38" ht="12">
      <c r="A35" s="4" t="s">
        <v>95</v>
      </c>
      <c r="B35" s="32">
        <v>3</v>
      </c>
      <c r="C35" s="32">
        <v>0</v>
      </c>
      <c r="D35" s="32">
        <v>20</v>
      </c>
      <c r="E35" s="32">
        <v>3</v>
      </c>
      <c r="F35" s="32">
        <v>3</v>
      </c>
      <c r="G35" s="32">
        <v>0</v>
      </c>
      <c r="H35" s="32">
        <v>0</v>
      </c>
      <c r="I35" s="32">
        <v>1</v>
      </c>
      <c r="J35" s="32">
        <v>0</v>
      </c>
      <c r="K35" s="32">
        <v>2</v>
      </c>
      <c r="L35" s="32">
        <v>0</v>
      </c>
      <c r="M35" s="32">
        <v>11</v>
      </c>
      <c r="N35" s="32">
        <v>0</v>
      </c>
      <c r="O35" s="32">
        <v>2</v>
      </c>
      <c r="P35" s="32" t="s">
        <v>175</v>
      </c>
      <c r="Q35" s="32">
        <v>0</v>
      </c>
      <c r="R35" s="32">
        <v>1</v>
      </c>
      <c r="S35" s="32">
        <v>15</v>
      </c>
      <c r="T35" s="32">
        <v>1</v>
      </c>
      <c r="U35" s="32">
        <v>1</v>
      </c>
      <c r="V35" s="32"/>
      <c r="W35" s="32">
        <v>4</v>
      </c>
      <c r="X35" s="32">
        <v>2</v>
      </c>
      <c r="Y35" s="32">
        <v>60</v>
      </c>
      <c r="Z35" s="32"/>
      <c r="AA35" s="32"/>
      <c r="AB35" s="32"/>
      <c r="AC35" s="32">
        <v>7</v>
      </c>
      <c r="AD35" s="32">
        <v>1</v>
      </c>
      <c r="AE35" s="32"/>
      <c r="AF35" s="32"/>
      <c r="AG35" s="32">
        <v>5</v>
      </c>
      <c r="AH35" s="32"/>
      <c r="AI35" s="32">
        <v>5</v>
      </c>
      <c r="AJ35" s="32">
        <v>1</v>
      </c>
      <c r="AK35" s="32"/>
      <c r="AL35" s="32"/>
    </row>
    <row r="36" spans="1:38" ht="12">
      <c r="A36" s="4" t="s">
        <v>96</v>
      </c>
      <c r="B36" s="32">
        <v>3</v>
      </c>
      <c r="C36" s="32">
        <v>0</v>
      </c>
      <c r="D36" s="32">
        <v>6</v>
      </c>
      <c r="E36" s="32">
        <v>7</v>
      </c>
      <c r="F36" s="32">
        <v>4</v>
      </c>
      <c r="G36" s="32">
        <v>0</v>
      </c>
      <c r="H36" s="32">
        <v>0</v>
      </c>
      <c r="I36" s="32">
        <v>0</v>
      </c>
      <c r="J36" s="32">
        <v>0</v>
      </c>
      <c r="K36" s="32">
        <v>9</v>
      </c>
      <c r="L36" s="32">
        <v>0</v>
      </c>
      <c r="M36" s="32">
        <v>11</v>
      </c>
      <c r="N36" s="32">
        <v>0</v>
      </c>
      <c r="O36" s="32">
        <v>3</v>
      </c>
      <c r="P36" s="32">
        <v>0</v>
      </c>
      <c r="Q36" s="32">
        <v>0</v>
      </c>
      <c r="R36" s="32">
        <v>1</v>
      </c>
      <c r="S36" s="32">
        <v>10</v>
      </c>
      <c r="T36" s="32">
        <v>1</v>
      </c>
      <c r="U36" s="32">
        <v>0</v>
      </c>
      <c r="V36" s="32"/>
      <c r="W36" s="32">
        <v>21</v>
      </c>
      <c r="X36" s="32">
        <v>1</v>
      </c>
      <c r="Y36" s="32"/>
      <c r="Z36" s="32">
        <v>5</v>
      </c>
      <c r="AA36" s="32"/>
      <c r="AB36" s="32"/>
      <c r="AC36" s="32">
        <v>7</v>
      </c>
      <c r="AD36" s="32"/>
      <c r="AE36" s="32"/>
      <c r="AF36" s="32"/>
      <c r="AG36" s="32">
        <v>5</v>
      </c>
      <c r="AH36" s="32"/>
      <c r="AI36" s="32">
        <v>1</v>
      </c>
      <c r="AJ36" s="32">
        <v>5</v>
      </c>
      <c r="AK36" s="32"/>
      <c r="AL36" s="32">
        <v>1</v>
      </c>
    </row>
    <row r="37" spans="1:38" ht="12">
      <c r="A37" s="4" t="s">
        <v>97</v>
      </c>
      <c r="B37" s="32">
        <v>3</v>
      </c>
      <c r="C37" s="32">
        <v>2.3</v>
      </c>
      <c r="D37" s="32">
        <v>10</v>
      </c>
      <c r="E37" s="32">
        <v>0</v>
      </c>
      <c r="F37" s="32">
        <v>0</v>
      </c>
      <c r="G37" s="32">
        <v>0</v>
      </c>
      <c r="H37" s="32">
        <v>0</v>
      </c>
      <c r="I37" s="32">
        <v>8</v>
      </c>
      <c r="J37" s="32" t="s">
        <v>175</v>
      </c>
      <c r="K37" s="32">
        <v>0</v>
      </c>
      <c r="L37" s="32">
        <v>0</v>
      </c>
      <c r="M37" s="32">
        <v>0</v>
      </c>
      <c r="N37" s="32">
        <v>0</v>
      </c>
      <c r="O37" s="32">
        <v>6</v>
      </c>
      <c r="P37" s="32" t="s">
        <v>175</v>
      </c>
      <c r="Q37" s="32">
        <v>0</v>
      </c>
      <c r="R37" s="32">
        <v>0</v>
      </c>
      <c r="S37" s="32">
        <v>0</v>
      </c>
      <c r="T37" s="32">
        <v>1</v>
      </c>
      <c r="U37" s="32">
        <v>0</v>
      </c>
      <c r="V37" s="32"/>
      <c r="W37" s="32"/>
      <c r="X37" s="32"/>
      <c r="Y37" s="32">
        <v>6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>
        <v>7</v>
      </c>
      <c r="AJ37" s="32">
        <v>3</v>
      </c>
      <c r="AK37" s="32"/>
      <c r="AL37" s="32"/>
    </row>
    <row r="38" spans="1:38" ht="12">
      <c r="A38" s="4" t="s">
        <v>99</v>
      </c>
      <c r="B38" s="32">
        <v>0</v>
      </c>
      <c r="C38" s="32">
        <v>0</v>
      </c>
      <c r="D38" s="32">
        <v>4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0</v>
      </c>
      <c r="K38" s="32">
        <v>0</v>
      </c>
      <c r="L38" s="32">
        <v>0</v>
      </c>
      <c r="M38" s="32">
        <v>0</v>
      </c>
      <c r="N38" s="32">
        <v>1</v>
      </c>
      <c r="O38" s="32">
        <v>0</v>
      </c>
      <c r="P38" s="32">
        <v>0</v>
      </c>
      <c r="Q38" s="32">
        <v>1</v>
      </c>
      <c r="R38" s="32">
        <v>0</v>
      </c>
      <c r="S38" s="32">
        <v>4</v>
      </c>
      <c r="T38" s="32">
        <v>0</v>
      </c>
      <c r="U38" s="32">
        <v>2</v>
      </c>
      <c r="V38" s="32"/>
      <c r="W38" s="32"/>
      <c r="X38" s="32">
        <v>1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>
        <v>2</v>
      </c>
      <c r="AL38" s="32"/>
    </row>
    <row r="39" spans="1:38" ht="12">
      <c r="A39" s="4" t="s">
        <v>100</v>
      </c>
      <c r="B39" s="32">
        <v>4</v>
      </c>
      <c r="C39" s="32">
        <v>3</v>
      </c>
      <c r="D39" s="32">
        <v>15</v>
      </c>
      <c r="E39" s="32">
        <v>14</v>
      </c>
      <c r="F39" s="32">
        <v>0</v>
      </c>
      <c r="G39" s="32">
        <v>0</v>
      </c>
      <c r="H39" s="32">
        <v>0</v>
      </c>
      <c r="I39" s="32">
        <v>3</v>
      </c>
      <c r="J39" s="32" t="s">
        <v>175</v>
      </c>
      <c r="K39" s="32">
        <v>7</v>
      </c>
      <c r="L39" s="32">
        <v>0</v>
      </c>
      <c r="M39" s="32" t="s">
        <v>175</v>
      </c>
      <c r="N39" s="32">
        <v>0</v>
      </c>
      <c r="O39" s="32">
        <v>8</v>
      </c>
      <c r="P39" s="32">
        <v>0</v>
      </c>
      <c r="Q39" s="32">
        <v>0</v>
      </c>
      <c r="R39" s="32">
        <v>2</v>
      </c>
      <c r="S39" s="32">
        <v>3</v>
      </c>
      <c r="T39" s="32">
        <v>0</v>
      </c>
      <c r="U39" s="32">
        <v>0</v>
      </c>
      <c r="V39" s="32">
        <v>6</v>
      </c>
      <c r="W39" s="32"/>
      <c r="X39" s="32">
        <v>2</v>
      </c>
      <c r="Y39" s="32"/>
      <c r="Z39" s="32">
        <v>7</v>
      </c>
      <c r="AA39" s="32"/>
      <c r="AB39" s="32"/>
      <c r="AC39" s="32"/>
      <c r="AD39" s="32"/>
      <c r="AE39" s="32"/>
      <c r="AF39" s="32">
        <v>3</v>
      </c>
      <c r="AG39" s="32"/>
      <c r="AH39" s="32">
        <v>5</v>
      </c>
      <c r="AI39" s="32">
        <v>15</v>
      </c>
      <c r="AJ39" s="32">
        <v>11</v>
      </c>
      <c r="AK39" s="32">
        <v>6</v>
      </c>
      <c r="AL39" s="32">
        <v>1</v>
      </c>
    </row>
    <row r="40" spans="1:38" ht="12">
      <c r="A40" s="4" t="s">
        <v>101</v>
      </c>
      <c r="B40" s="32">
        <v>2</v>
      </c>
      <c r="C40" s="32">
        <v>1</v>
      </c>
      <c r="D40" s="32">
        <v>8</v>
      </c>
      <c r="E40" s="32">
        <v>2</v>
      </c>
      <c r="F40" s="32">
        <v>1</v>
      </c>
      <c r="G40" s="32">
        <v>0</v>
      </c>
      <c r="H40" s="32">
        <v>0</v>
      </c>
      <c r="I40" s="32">
        <v>6</v>
      </c>
      <c r="J40" s="32">
        <v>8</v>
      </c>
      <c r="K40" s="32">
        <v>0</v>
      </c>
      <c r="L40" s="32">
        <v>0</v>
      </c>
      <c r="M40" s="32">
        <v>0</v>
      </c>
      <c r="N40" s="32">
        <v>0</v>
      </c>
      <c r="O40" s="32">
        <v>3</v>
      </c>
      <c r="P40" s="32">
        <v>0</v>
      </c>
      <c r="Q40" s="32">
        <v>0</v>
      </c>
      <c r="R40" s="32">
        <v>1</v>
      </c>
      <c r="S40" s="32">
        <v>4</v>
      </c>
      <c r="T40" s="32">
        <v>1</v>
      </c>
      <c r="U40" s="32">
        <v>0</v>
      </c>
      <c r="V40" s="32">
        <v>1</v>
      </c>
      <c r="W40" s="32"/>
      <c r="X40" s="32">
        <v>1</v>
      </c>
      <c r="Y40" s="32">
        <v>0</v>
      </c>
      <c r="Z40" s="32"/>
      <c r="AA40" s="32"/>
      <c r="AB40" s="32"/>
      <c r="AC40" s="32"/>
      <c r="AD40" s="32">
        <v>3</v>
      </c>
      <c r="AE40" s="32">
        <v>2</v>
      </c>
      <c r="AF40" s="32">
        <v>1</v>
      </c>
      <c r="AG40" s="32">
        <v>7</v>
      </c>
      <c r="AH40" s="32">
        <v>4</v>
      </c>
      <c r="AI40" s="32">
        <v>2</v>
      </c>
      <c r="AJ40" s="32">
        <v>6</v>
      </c>
      <c r="AK40" s="32">
        <v>2</v>
      </c>
      <c r="AL40" s="32">
        <v>1</v>
      </c>
    </row>
    <row r="41" spans="1:38" ht="12">
      <c r="A41" s="10" t="s">
        <v>102</v>
      </c>
      <c r="B41" s="30" t="s">
        <v>30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" t="s">
        <v>30</v>
      </c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2">
      <c r="A42" s="4" t="s">
        <v>103</v>
      </c>
      <c r="B42" s="35"/>
      <c r="C42" s="35">
        <v>10</v>
      </c>
      <c r="D42" s="35">
        <v>10</v>
      </c>
      <c r="E42" s="35"/>
      <c r="F42" s="35"/>
      <c r="G42" s="35"/>
      <c r="H42" s="35"/>
      <c r="I42" s="35">
        <v>9</v>
      </c>
      <c r="J42" s="35">
        <v>10</v>
      </c>
      <c r="K42" s="35">
        <v>6</v>
      </c>
      <c r="L42" s="35">
        <v>1</v>
      </c>
      <c r="M42" s="35">
        <v>6</v>
      </c>
      <c r="N42" s="35">
        <v>4</v>
      </c>
      <c r="O42" s="35">
        <v>5</v>
      </c>
      <c r="P42" s="35"/>
      <c r="Q42" s="35">
        <v>8</v>
      </c>
      <c r="R42" s="35">
        <v>6</v>
      </c>
      <c r="S42" s="35"/>
      <c r="T42" s="35">
        <v>10</v>
      </c>
      <c r="U42" s="35"/>
      <c r="V42" s="35">
        <v>10</v>
      </c>
      <c r="W42" s="35">
        <v>10</v>
      </c>
      <c r="X42" s="35"/>
      <c r="Y42" s="35"/>
      <c r="Z42" s="35"/>
      <c r="AA42" s="35">
        <v>8</v>
      </c>
      <c r="AB42" s="35">
        <v>10</v>
      </c>
      <c r="AC42" s="35">
        <v>3</v>
      </c>
      <c r="AD42" s="35">
        <v>10</v>
      </c>
      <c r="AE42" s="35">
        <v>9</v>
      </c>
      <c r="AF42" s="35">
        <v>4</v>
      </c>
      <c r="AG42" s="35"/>
      <c r="AH42" s="35">
        <v>6</v>
      </c>
      <c r="AI42" s="35">
        <v>10</v>
      </c>
      <c r="AJ42" s="35"/>
      <c r="AK42" s="35">
        <v>2</v>
      </c>
      <c r="AL42" s="35">
        <v>4</v>
      </c>
    </row>
    <row r="43" spans="1:38" ht="12">
      <c r="A43" s="4" t="s">
        <v>104</v>
      </c>
      <c r="B43" s="35">
        <v>3</v>
      </c>
      <c r="C43" s="35">
        <v>5</v>
      </c>
      <c r="D43" s="35">
        <v>3</v>
      </c>
      <c r="E43" s="35">
        <v>1</v>
      </c>
      <c r="F43" s="35">
        <v>2</v>
      </c>
      <c r="G43" s="35">
        <v>3</v>
      </c>
      <c r="H43" s="35"/>
      <c r="I43" s="35">
        <v>6</v>
      </c>
      <c r="J43" s="35">
        <v>8</v>
      </c>
      <c r="K43" s="35">
        <v>2</v>
      </c>
      <c r="L43" s="35"/>
      <c r="M43" s="35">
        <v>2</v>
      </c>
      <c r="N43" s="35">
        <v>3</v>
      </c>
      <c r="O43" s="35">
        <v>1</v>
      </c>
      <c r="P43" s="35"/>
      <c r="Q43" s="35">
        <v>1</v>
      </c>
      <c r="R43" s="35">
        <v>5</v>
      </c>
      <c r="S43" s="35"/>
      <c r="T43" s="35">
        <v>1</v>
      </c>
      <c r="U43" s="35"/>
      <c r="V43" s="35">
        <v>1</v>
      </c>
      <c r="W43" s="35">
        <v>3</v>
      </c>
      <c r="X43" s="35">
        <v>2</v>
      </c>
      <c r="Y43" s="35"/>
      <c r="Z43" s="35">
        <v>1</v>
      </c>
      <c r="AA43" s="35">
        <v>1</v>
      </c>
      <c r="AB43" s="35">
        <v>2</v>
      </c>
      <c r="AC43" s="35">
        <v>2</v>
      </c>
      <c r="AD43" s="35">
        <v>1</v>
      </c>
      <c r="AE43" s="35">
        <v>1</v>
      </c>
      <c r="AF43" s="35">
        <v>2</v>
      </c>
      <c r="AG43" s="35">
        <v>2</v>
      </c>
      <c r="AH43" s="35">
        <v>3</v>
      </c>
      <c r="AI43" s="35">
        <v>2</v>
      </c>
      <c r="AJ43" s="35"/>
      <c r="AK43" s="35">
        <v>3</v>
      </c>
      <c r="AL43" s="35">
        <v>3</v>
      </c>
    </row>
    <row r="44" spans="1:38" ht="12">
      <c r="A44" s="4" t="s">
        <v>105</v>
      </c>
      <c r="B44" s="35">
        <v>4</v>
      </c>
      <c r="C44" s="35">
        <v>2</v>
      </c>
      <c r="D44" s="35">
        <v>9</v>
      </c>
      <c r="E44" s="35"/>
      <c r="F44" s="35">
        <v>3</v>
      </c>
      <c r="G44" s="35">
        <v>2</v>
      </c>
      <c r="H44" s="35"/>
      <c r="I44" s="35">
        <v>5</v>
      </c>
      <c r="J44" s="35">
        <v>9</v>
      </c>
      <c r="K44" s="35">
        <v>7</v>
      </c>
      <c r="L44" s="35"/>
      <c r="M44" s="35">
        <v>10</v>
      </c>
      <c r="N44" s="35">
        <v>9</v>
      </c>
      <c r="O44" s="35"/>
      <c r="P44" s="35"/>
      <c r="Q44" s="35">
        <v>4</v>
      </c>
      <c r="R44" s="35">
        <v>10</v>
      </c>
      <c r="S44" s="35"/>
      <c r="T44" s="35">
        <v>3</v>
      </c>
      <c r="U44" s="35"/>
      <c r="V44" s="35">
        <v>5</v>
      </c>
      <c r="W44" s="35">
        <v>2</v>
      </c>
      <c r="X44" s="35"/>
      <c r="Y44" s="35"/>
      <c r="Z44" s="35"/>
      <c r="AA44" s="35">
        <v>5</v>
      </c>
      <c r="AB44" s="35">
        <v>6</v>
      </c>
      <c r="AC44" s="35"/>
      <c r="AD44" s="35">
        <v>2</v>
      </c>
      <c r="AE44" s="35">
        <v>4</v>
      </c>
      <c r="AF44" s="35">
        <v>3</v>
      </c>
      <c r="AG44" s="35"/>
      <c r="AH44" s="35">
        <v>5</v>
      </c>
      <c r="AI44" s="35">
        <v>5</v>
      </c>
      <c r="AJ44" s="35">
        <v>2</v>
      </c>
      <c r="AK44" s="35">
        <v>9</v>
      </c>
      <c r="AL44" s="35">
        <v>1</v>
      </c>
    </row>
    <row r="45" spans="1:38" ht="12">
      <c r="A45" s="4" t="s">
        <v>106</v>
      </c>
      <c r="B45" s="35">
        <v>5</v>
      </c>
      <c r="C45" s="35">
        <v>1</v>
      </c>
      <c r="D45" s="35">
        <v>2</v>
      </c>
      <c r="E45" s="35">
        <v>3</v>
      </c>
      <c r="F45" s="35">
        <v>1</v>
      </c>
      <c r="G45" s="35">
        <v>1</v>
      </c>
      <c r="H45" s="35"/>
      <c r="I45" s="35">
        <v>2</v>
      </c>
      <c r="J45" s="35">
        <v>2</v>
      </c>
      <c r="K45" s="35">
        <v>5</v>
      </c>
      <c r="L45" s="35"/>
      <c r="M45" s="35">
        <v>1</v>
      </c>
      <c r="N45" s="35">
        <v>1</v>
      </c>
      <c r="O45" s="35">
        <v>2</v>
      </c>
      <c r="P45" s="35"/>
      <c r="Q45" s="35">
        <v>3</v>
      </c>
      <c r="R45" s="35">
        <v>1</v>
      </c>
      <c r="S45" s="35">
        <v>1</v>
      </c>
      <c r="T45" s="35">
        <v>2</v>
      </c>
      <c r="U45" s="35"/>
      <c r="V45" s="35">
        <v>2</v>
      </c>
      <c r="W45" s="35">
        <v>5</v>
      </c>
      <c r="X45" s="35">
        <v>1</v>
      </c>
      <c r="Y45" s="35">
        <v>1</v>
      </c>
      <c r="Z45" s="35">
        <v>2</v>
      </c>
      <c r="AA45" s="35">
        <v>4</v>
      </c>
      <c r="AB45" s="35">
        <v>3</v>
      </c>
      <c r="AC45" s="35">
        <v>1</v>
      </c>
      <c r="AD45" s="35">
        <v>3</v>
      </c>
      <c r="AE45" s="35">
        <v>3</v>
      </c>
      <c r="AF45" s="35">
        <v>1</v>
      </c>
      <c r="AG45" s="35"/>
      <c r="AH45" s="35">
        <v>4</v>
      </c>
      <c r="AI45" s="35">
        <v>1</v>
      </c>
      <c r="AJ45" s="35">
        <v>1</v>
      </c>
      <c r="AK45" s="35">
        <v>1</v>
      </c>
      <c r="AL45" s="35">
        <v>5</v>
      </c>
    </row>
    <row r="46" spans="1:38" ht="12">
      <c r="A46" s="4" t="s">
        <v>107</v>
      </c>
      <c r="B46" s="35">
        <v>1</v>
      </c>
      <c r="C46" s="35">
        <v>8</v>
      </c>
      <c r="D46" s="35">
        <v>4</v>
      </c>
      <c r="E46" s="35">
        <v>5</v>
      </c>
      <c r="F46" s="35">
        <v>5</v>
      </c>
      <c r="G46" s="35"/>
      <c r="H46" s="35"/>
      <c r="I46" s="35">
        <v>7</v>
      </c>
      <c r="J46" s="35">
        <v>7</v>
      </c>
      <c r="K46" s="35">
        <v>1</v>
      </c>
      <c r="L46" s="35"/>
      <c r="M46" s="35">
        <v>5</v>
      </c>
      <c r="N46" s="35">
        <v>8</v>
      </c>
      <c r="O46" s="35">
        <v>9</v>
      </c>
      <c r="P46" s="35"/>
      <c r="Q46" s="35">
        <v>10</v>
      </c>
      <c r="R46" s="35">
        <v>3</v>
      </c>
      <c r="S46" s="35">
        <v>4</v>
      </c>
      <c r="T46" s="35">
        <v>6</v>
      </c>
      <c r="U46" s="35"/>
      <c r="V46" s="35">
        <v>7</v>
      </c>
      <c r="W46" s="35">
        <v>4</v>
      </c>
      <c r="X46" s="35">
        <v>6</v>
      </c>
      <c r="Y46" s="35">
        <v>2</v>
      </c>
      <c r="Z46" s="35"/>
      <c r="AA46" s="35"/>
      <c r="AB46" s="35">
        <v>2</v>
      </c>
      <c r="AC46" s="35">
        <v>5</v>
      </c>
      <c r="AD46" s="35">
        <v>7</v>
      </c>
      <c r="AE46" s="35">
        <v>7</v>
      </c>
      <c r="AF46" s="35">
        <v>8</v>
      </c>
      <c r="AG46" s="35">
        <v>4</v>
      </c>
      <c r="AH46" s="35">
        <v>7</v>
      </c>
      <c r="AI46" s="35">
        <v>6</v>
      </c>
      <c r="AJ46" s="35">
        <v>7</v>
      </c>
      <c r="AK46" s="35">
        <v>8</v>
      </c>
      <c r="AL46" s="35">
        <v>9</v>
      </c>
    </row>
    <row r="47" spans="1:38" ht="12">
      <c r="A47" s="4" t="s">
        <v>108</v>
      </c>
      <c r="B47" s="35">
        <v>2</v>
      </c>
      <c r="C47" s="35">
        <v>7</v>
      </c>
      <c r="D47" s="35">
        <v>5</v>
      </c>
      <c r="E47" s="35">
        <v>4</v>
      </c>
      <c r="F47" s="35">
        <v>4</v>
      </c>
      <c r="G47" s="35"/>
      <c r="H47" s="35"/>
      <c r="I47" s="35">
        <v>8</v>
      </c>
      <c r="J47" s="35">
        <v>6</v>
      </c>
      <c r="K47" s="35">
        <v>4</v>
      </c>
      <c r="L47" s="35"/>
      <c r="M47" s="35">
        <v>3</v>
      </c>
      <c r="N47" s="35">
        <v>10</v>
      </c>
      <c r="O47" s="35">
        <v>8</v>
      </c>
      <c r="P47" s="35"/>
      <c r="Q47" s="35">
        <v>9</v>
      </c>
      <c r="R47" s="35">
        <v>2</v>
      </c>
      <c r="S47" s="35">
        <v>3</v>
      </c>
      <c r="T47" s="35">
        <v>5</v>
      </c>
      <c r="U47" s="35"/>
      <c r="V47" s="35">
        <v>8</v>
      </c>
      <c r="W47" s="35">
        <v>1</v>
      </c>
      <c r="X47" s="35">
        <v>5</v>
      </c>
      <c r="Y47" s="35"/>
      <c r="Z47" s="35">
        <v>3</v>
      </c>
      <c r="AA47" s="35">
        <v>3</v>
      </c>
      <c r="AB47" s="35">
        <v>7</v>
      </c>
      <c r="AC47" s="35">
        <v>4</v>
      </c>
      <c r="AD47" s="35">
        <v>8</v>
      </c>
      <c r="AE47" s="35">
        <v>8</v>
      </c>
      <c r="AF47" s="35">
        <v>9</v>
      </c>
      <c r="AG47" s="35">
        <v>3</v>
      </c>
      <c r="AH47" s="35">
        <v>8</v>
      </c>
      <c r="AI47" s="35">
        <v>9</v>
      </c>
      <c r="AJ47" s="35">
        <v>5</v>
      </c>
      <c r="AK47" s="35">
        <v>7</v>
      </c>
      <c r="AL47" s="35">
        <v>8</v>
      </c>
    </row>
    <row r="48" spans="1:38" ht="12">
      <c r="A48" s="4" t="s">
        <v>109</v>
      </c>
      <c r="B48" s="35">
        <v>6</v>
      </c>
      <c r="C48" s="35">
        <v>4</v>
      </c>
      <c r="D48" s="35">
        <v>6</v>
      </c>
      <c r="E48" s="35"/>
      <c r="F48" s="35"/>
      <c r="G48" s="35"/>
      <c r="H48" s="35"/>
      <c r="I48" s="35">
        <v>1</v>
      </c>
      <c r="J48" s="35">
        <v>3</v>
      </c>
      <c r="K48" s="35">
        <v>8</v>
      </c>
      <c r="L48" s="35"/>
      <c r="M48" s="35">
        <v>7</v>
      </c>
      <c r="N48" s="35">
        <v>7</v>
      </c>
      <c r="O48" s="35">
        <v>6</v>
      </c>
      <c r="P48" s="35"/>
      <c r="Q48" s="35">
        <v>6</v>
      </c>
      <c r="R48" s="35">
        <v>9</v>
      </c>
      <c r="S48" s="35"/>
      <c r="T48" s="35">
        <v>4</v>
      </c>
      <c r="U48" s="35"/>
      <c r="V48" s="35">
        <v>9</v>
      </c>
      <c r="W48" s="35">
        <v>9</v>
      </c>
      <c r="X48" s="35"/>
      <c r="Y48" s="35">
        <v>4</v>
      </c>
      <c r="Z48" s="35"/>
      <c r="AA48" s="35">
        <v>2</v>
      </c>
      <c r="AB48" s="35">
        <v>1</v>
      </c>
      <c r="AC48" s="35"/>
      <c r="AD48" s="35">
        <v>9</v>
      </c>
      <c r="AE48" s="35">
        <v>10</v>
      </c>
      <c r="AF48" s="35">
        <v>10</v>
      </c>
      <c r="AG48" s="35"/>
      <c r="AH48" s="35">
        <v>9</v>
      </c>
      <c r="AI48" s="35">
        <v>3</v>
      </c>
      <c r="AJ48" s="35">
        <v>3</v>
      </c>
      <c r="AK48" s="35">
        <v>9</v>
      </c>
      <c r="AL48" s="35">
        <v>7</v>
      </c>
    </row>
    <row r="49" spans="1:38" ht="12">
      <c r="A49" s="4" t="s">
        <v>110</v>
      </c>
      <c r="B49" s="35"/>
      <c r="C49" s="35">
        <v>9</v>
      </c>
      <c r="D49" s="35">
        <v>8</v>
      </c>
      <c r="E49" s="35"/>
      <c r="F49" s="35"/>
      <c r="G49" s="35"/>
      <c r="H49" s="35"/>
      <c r="I49" s="35">
        <v>10</v>
      </c>
      <c r="J49" s="35">
        <v>5</v>
      </c>
      <c r="K49" s="35">
        <v>9</v>
      </c>
      <c r="L49" s="35"/>
      <c r="M49" s="35">
        <v>9</v>
      </c>
      <c r="N49" s="35">
        <v>2</v>
      </c>
      <c r="O49" s="35">
        <v>7</v>
      </c>
      <c r="P49" s="35"/>
      <c r="Q49" s="35">
        <v>2</v>
      </c>
      <c r="R49" s="35">
        <v>8</v>
      </c>
      <c r="S49" s="35">
        <v>5</v>
      </c>
      <c r="T49" s="35">
        <v>7</v>
      </c>
      <c r="U49" s="35"/>
      <c r="V49" s="35">
        <v>4</v>
      </c>
      <c r="W49" s="35">
        <v>2</v>
      </c>
      <c r="X49" s="35">
        <v>3</v>
      </c>
      <c r="Y49" s="35"/>
      <c r="Z49" s="35"/>
      <c r="AA49" s="35"/>
      <c r="AB49" s="35">
        <v>9</v>
      </c>
      <c r="AC49" s="35"/>
      <c r="AD49" s="35">
        <v>6</v>
      </c>
      <c r="AE49" s="35">
        <v>5</v>
      </c>
      <c r="AF49" s="35">
        <v>5</v>
      </c>
      <c r="AG49" s="35"/>
      <c r="AH49" s="35">
        <v>10</v>
      </c>
      <c r="AI49" s="35">
        <v>8</v>
      </c>
      <c r="AJ49" s="35"/>
      <c r="AK49" s="35">
        <v>5</v>
      </c>
      <c r="AL49" s="35">
        <v>6</v>
      </c>
    </row>
    <row r="50" spans="1:38" ht="12">
      <c r="A50" s="4" t="s">
        <v>111</v>
      </c>
      <c r="B50" s="35">
        <v>7</v>
      </c>
      <c r="C50" s="35">
        <v>3</v>
      </c>
      <c r="D50" s="35">
        <v>7</v>
      </c>
      <c r="E50" s="35">
        <v>2</v>
      </c>
      <c r="F50" s="35"/>
      <c r="G50" s="35"/>
      <c r="H50" s="35"/>
      <c r="I50" s="35">
        <v>4</v>
      </c>
      <c r="J50" s="35">
        <v>4</v>
      </c>
      <c r="K50" s="35">
        <v>3</v>
      </c>
      <c r="L50" s="35"/>
      <c r="M50" s="35">
        <v>4</v>
      </c>
      <c r="N50" s="35">
        <v>6</v>
      </c>
      <c r="O50" s="35">
        <v>4</v>
      </c>
      <c r="P50" s="35"/>
      <c r="Q50" s="35">
        <v>7</v>
      </c>
      <c r="R50" s="35">
        <v>4</v>
      </c>
      <c r="S50" s="35">
        <v>6</v>
      </c>
      <c r="T50" s="35">
        <v>8</v>
      </c>
      <c r="U50" s="35"/>
      <c r="V50" s="35">
        <v>6</v>
      </c>
      <c r="W50" s="35">
        <v>6</v>
      </c>
      <c r="X50" s="35"/>
      <c r="Y50" s="35">
        <v>3</v>
      </c>
      <c r="Z50" s="35">
        <v>4</v>
      </c>
      <c r="AA50" s="35">
        <v>6</v>
      </c>
      <c r="AB50" s="35">
        <v>5</v>
      </c>
      <c r="AC50" s="35"/>
      <c r="AD50" s="35">
        <v>5</v>
      </c>
      <c r="AE50" s="35">
        <v>6</v>
      </c>
      <c r="AF50" s="35">
        <v>6</v>
      </c>
      <c r="AG50" s="35"/>
      <c r="AH50" s="35">
        <v>2</v>
      </c>
      <c r="AI50" s="35">
        <v>4</v>
      </c>
      <c r="AJ50" s="35">
        <v>6</v>
      </c>
      <c r="AK50" s="35">
        <v>6</v>
      </c>
      <c r="AL50" s="35">
        <v>2</v>
      </c>
    </row>
    <row r="51" spans="1:38" ht="12">
      <c r="A51" s="4" t="s">
        <v>112</v>
      </c>
      <c r="B51" s="35">
        <v>8</v>
      </c>
      <c r="C51" s="35">
        <v>6</v>
      </c>
      <c r="D51" s="35">
        <v>1</v>
      </c>
      <c r="E51" s="35">
        <v>6</v>
      </c>
      <c r="F51" s="35">
        <v>6</v>
      </c>
      <c r="G51" s="35"/>
      <c r="H51" s="35"/>
      <c r="I51" s="35">
        <v>3</v>
      </c>
      <c r="J51" s="35">
        <v>1</v>
      </c>
      <c r="K51" s="35">
        <v>10</v>
      </c>
      <c r="L51" s="35">
        <v>10</v>
      </c>
      <c r="M51" s="35">
        <v>8</v>
      </c>
      <c r="N51" s="35">
        <v>5</v>
      </c>
      <c r="O51" s="35">
        <v>3</v>
      </c>
      <c r="P51" s="35"/>
      <c r="Q51" s="35">
        <v>5</v>
      </c>
      <c r="R51" s="35">
        <v>7</v>
      </c>
      <c r="S51" s="35">
        <v>2</v>
      </c>
      <c r="T51" s="35">
        <v>9</v>
      </c>
      <c r="U51" s="35"/>
      <c r="V51" s="35">
        <v>3</v>
      </c>
      <c r="W51" s="35">
        <v>7</v>
      </c>
      <c r="X51" s="35">
        <v>4</v>
      </c>
      <c r="Y51" s="35"/>
      <c r="Z51" s="35"/>
      <c r="AA51" s="35">
        <v>7</v>
      </c>
      <c r="AB51" s="35">
        <v>6</v>
      </c>
      <c r="AC51" s="35"/>
      <c r="AD51" s="35">
        <v>4</v>
      </c>
      <c r="AE51" s="35">
        <v>2</v>
      </c>
      <c r="AF51" s="35">
        <v>7</v>
      </c>
      <c r="AG51" s="35">
        <v>1</v>
      </c>
      <c r="AH51" s="35">
        <v>1</v>
      </c>
      <c r="AI51" s="35">
        <v>7</v>
      </c>
      <c r="AJ51" s="35">
        <v>4</v>
      </c>
      <c r="AK51" s="35">
        <v>10</v>
      </c>
      <c r="AL51" s="35">
        <v>10</v>
      </c>
    </row>
    <row r="52" spans="1:22" ht="12">
      <c r="A52" s="10" t="s">
        <v>176</v>
      </c>
      <c r="B52" s="30" t="s">
        <v>30</v>
      </c>
      <c r="V52" s="30" t="s">
        <v>30</v>
      </c>
    </row>
    <row r="53" spans="1:38" ht="12">
      <c r="A53" s="4" t="s">
        <v>177</v>
      </c>
      <c r="B53" s="35">
        <v>3</v>
      </c>
      <c r="C53" s="35">
        <v>2</v>
      </c>
      <c r="D53" s="35">
        <v>4</v>
      </c>
      <c r="E53" s="35">
        <v>2</v>
      </c>
      <c r="F53" s="35">
        <v>2</v>
      </c>
      <c r="G53" s="35">
        <v>3</v>
      </c>
      <c r="H53" s="35">
        <v>2</v>
      </c>
      <c r="I53" s="35">
        <v>3</v>
      </c>
      <c r="J53" s="35">
        <v>2</v>
      </c>
      <c r="K53" s="35">
        <v>3</v>
      </c>
      <c r="L53" s="35">
        <v>4</v>
      </c>
      <c r="M53" s="35">
        <v>2</v>
      </c>
      <c r="N53" s="35">
        <v>2</v>
      </c>
      <c r="O53" s="35">
        <v>3</v>
      </c>
      <c r="P53" s="35">
        <v>4</v>
      </c>
      <c r="Q53" s="35">
        <v>2</v>
      </c>
      <c r="R53" s="35">
        <v>3</v>
      </c>
      <c r="S53" s="35">
        <v>2</v>
      </c>
      <c r="T53" s="35">
        <v>2</v>
      </c>
      <c r="U53" s="35">
        <v>2</v>
      </c>
      <c r="V53" s="35">
        <v>1</v>
      </c>
      <c r="W53" s="35">
        <v>3</v>
      </c>
      <c r="X53" s="35">
        <v>3</v>
      </c>
      <c r="Y53" s="35">
        <v>4</v>
      </c>
      <c r="Z53" s="35">
        <v>2</v>
      </c>
      <c r="AA53" s="35">
        <v>2</v>
      </c>
      <c r="AB53" s="35">
        <v>4</v>
      </c>
      <c r="AC53" s="35">
        <v>3</v>
      </c>
      <c r="AD53" s="35">
        <v>2</v>
      </c>
      <c r="AE53" s="35">
        <v>2</v>
      </c>
      <c r="AF53" s="35">
        <v>2</v>
      </c>
      <c r="AG53" s="35">
        <v>3</v>
      </c>
      <c r="AH53" s="35">
        <v>2</v>
      </c>
      <c r="AI53" s="35">
        <v>3</v>
      </c>
      <c r="AJ53" s="35">
        <v>2</v>
      </c>
      <c r="AK53" s="35">
        <v>3</v>
      </c>
      <c r="AL53" s="35">
        <v>3</v>
      </c>
    </row>
    <row r="54" spans="1:38" ht="12">
      <c r="A54" s="4" t="s">
        <v>178</v>
      </c>
      <c r="B54" s="35">
        <v>3</v>
      </c>
      <c r="C54" s="35">
        <v>3</v>
      </c>
      <c r="D54" s="35">
        <v>4</v>
      </c>
      <c r="E54" s="35">
        <v>2</v>
      </c>
      <c r="F54" s="35"/>
      <c r="G54" s="35">
        <v>4</v>
      </c>
      <c r="H54" s="35">
        <v>4</v>
      </c>
      <c r="I54" s="35">
        <v>3</v>
      </c>
      <c r="J54" s="35"/>
      <c r="K54" s="35">
        <v>4</v>
      </c>
      <c r="L54" s="35">
        <v>2</v>
      </c>
      <c r="M54" s="35">
        <v>3</v>
      </c>
      <c r="N54" s="35">
        <v>3</v>
      </c>
      <c r="O54" s="35">
        <v>3</v>
      </c>
      <c r="P54" s="35">
        <v>2</v>
      </c>
      <c r="Q54" s="35">
        <v>3</v>
      </c>
      <c r="R54" s="35">
        <v>3</v>
      </c>
      <c r="S54" s="35">
        <v>3</v>
      </c>
      <c r="T54" s="35">
        <v>4</v>
      </c>
      <c r="U54" s="35">
        <v>4</v>
      </c>
      <c r="V54" s="35"/>
      <c r="W54" s="35">
        <v>2</v>
      </c>
      <c r="X54" s="35">
        <v>4</v>
      </c>
      <c r="Y54" s="35">
        <v>4</v>
      </c>
      <c r="Z54" s="35">
        <v>3</v>
      </c>
      <c r="AA54" s="35">
        <v>3</v>
      </c>
      <c r="AB54" s="35">
        <v>4</v>
      </c>
      <c r="AC54" s="35">
        <v>3</v>
      </c>
      <c r="AD54" s="35">
        <v>3</v>
      </c>
      <c r="AE54" s="35">
        <v>3</v>
      </c>
      <c r="AF54" s="35">
        <v>3</v>
      </c>
      <c r="AG54" s="35">
        <v>3</v>
      </c>
      <c r="AH54" s="35">
        <v>4</v>
      </c>
      <c r="AI54" s="35">
        <v>2</v>
      </c>
      <c r="AJ54" s="35">
        <v>1</v>
      </c>
      <c r="AK54" s="35">
        <v>4</v>
      </c>
      <c r="AL54" s="35">
        <v>3</v>
      </c>
    </row>
    <row r="55" spans="1:38" ht="12">
      <c r="A55" s="4" t="s">
        <v>179</v>
      </c>
      <c r="B55" s="35">
        <v>3</v>
      </c>
      <c r="C55" s="35">
        <v>4</v>
      </c>
      <c r="D55" s="35">
        <v>3</v>
      </c>
      <c r="E55" s="35">
        <v>3</v>
      </c>
      <c r="F55" s="35">
        <v>4</v>
      </c>
      <c r="G55" s="35">
        <v>4</v>
      </c>
      <c r="H55" s="35"/>
      <c r="I55" s="35">
        <v>4</v>
      </c>
      <c r="J55" s="35">
        <v>3</v>
      </c>
      <c r="K55" s="35">
        <v>3</v>
      </c>
      <c r="L55" s="35">
        <v>4</v>
      </c>
      <c r="M55" s="35">
        <v>4</v>
      </c>
      <c r="N55" s="35">
        <v>3</v>
      </c>
      <c r="O55" s="35">
        <v>4</v>
      </c>
      <c r="P55" s="35">
        <v>3</v>
      </c>
      <c r="Q55" s="35">
        <v>3</v>
      </c>
      <c r="R55" s="35">
        <v>4</v>
      </c>
      <c r="S55" s="35">
        <v>3</v>
      </c>
      <c r="T55" s="35">
        <v>4</v>
      </c>
      <c r="U55" s="35">
        <v>4</v>
      </c>
      <c r="V55" s="35">
        <v>3</v>
      </c>
      <c r="W55" s="35">
        <v>1</v>
      </c>
      <c r="X55" s="35">
        <v>4</v>
      </c>
      <c r="Y55" s="35">
        <v>4</v>
      </c>
      <c r="Z55" s="35">
        <v>3</v>
      </c>
      <c r="AA55" s="35">
        <v>3</v>
      </c>
      <c r="AB55" s="35">
        <v>3</v>
      </c>
      <c r="AC55" s="35">
        <v>4</v>
      </c>
      <c r="AD55" s="35">
        <v>4</v>
      </c>
      <c r="AE55" s="35">
        <v>3</v>
      </c>
      <c r="AF55" s="35">
        <v>4</v>
      </c>
      <c r="AG55" s="35">
        <v>4</v>
      </c>
      <c r="AH55" s="35">
        <v>4</v>
      </c>
      <c r="AI55" s="35">
        <v>3</v>
      </c>
      <c r="AJ55" s="35">
        <v>2</v>
      </c>
      <c r="AK55" s="35">
        <v>4</v>
      </c>
      <c r="AL55" s="35">
        <v>3</v>
      </c>
    </row>
    <row r="56" spans="1:38" ht="12">
      <c r="A56" s="4" t="s">
        <v>180</v>
      </c>
      <c r="B56" s="35">
        <v>3</v>
      </c>
      <c r="C56" s="35">
        <v>4</v>
      </c>
      <c r="D56" s="35">
        <v>4</v>
      </c>
      <c r="E56" s="35">
        <v>3</v>
      </c>
      <c r="F56" s="35">
        <v>2</v>
      </c>
      <c r="G56" s="35">
        <v>2</v>
      </c>
      <c r="H56" s="35"/>
      <c r="I56" s="35">
        <v>3</v>
      </c>
      <c r="J56" s="35">
        <v>4</v>
      </c>
      <c r="K56" s="35">
        <v>2</v>
      </c>
      <c r="L56" s="35">
        <v>4</v>
      </c>
      <c r="M56" s="35">
        <v>3</v>
      </c>
      <c r="N56" s="35">
        <v>2</v>
      </c>
      <c r="O56" s="35">
        <v>4</v>
      </c>
      <c r="P56" s="35">
        <v>4</v>
      </c>
      <c r="Q56" s="35">
        <v>2</v>
      </c>
      <c r="R56" s="35">
        <v>4</v>
      </c>
      <c r="S56" s="35">
        <v>1</v>
      </c>
      <c r="T56" s="35">
        <v>3</v>
      </c>
      <c r="U56" s="35">
        <v>3</v>
      </c>
      <c r="V56" s="35">
        <v>4</v>
      </c>
      <c r="W56" s="35">
        <v>4</v>
      </c>
      <c r="X56" s="35">
        <v>3</v>
      </c>
      <c r="Y56" s="35">
        <v>4</v>
      </c>
      <c r="Z56" s="35">
        <v>2</v>
      </c>
      <c r="AA56" s="35">
        <v>3</v>
      </c>
      <c r="AB56" s="35">
        <v>4</v>
      </c>
      <c r="AC56" s="35">
        <v>4</v>
      </c>
      <c r="AD56" s="35">
        <v>4</v>
      </c>
      <c r="AE56" s="35">
        <v>3</v>
      </c>
      <c r="AF56" s="35">
        <v>4</v>
      </c>
      <c r="AG56" s="35">
        <v>4</v>
      </c>
      <c r="AH56" s="35">
        <v>4</v>
      </c>
      <c r="AI56" s="35">
        <v>2</v>
      </c>
      <c r="AJ56" s="35">
        <v>1</v>
      </c>
      <c r="AK56" s="35">
        <v>4</v>
      </c>
      <c r="AL56" s="35">
        <v>4</v>
      </c>
    </row>
    <row r="57" spans="1:38" ht="12">
      <c r="A57" s="4" t="s">
        <v>181</v>
      </c>
      <c r="B57" s="35">
        <v>3</v>
      </c>
      <c r="C57" s="35">
        <v>3</v>
      </c>
      <c r="D57" s="35">
        <v>3</v>
      </c>
      <c r="E57" s="35">
        <v>4</v>
      </c>
      <c r="F57" s="35">
        <v>3</v>
      </c>
      <c r="G57" s="35">
        <v>2</v>
      </c>
      <c r="H57" s="35"/>
      <c r="I57" s="35">
        <v>3</v>
      </c>
      <c r="J57" s="35">
        <v>3</v>
      </c>
      <c r="K57" s="35">
        <v>3</v>
      </c>
      <c r="L57" s="35">
        <v>4</v>
      </c>
      <c r="M57" s="35">
        <v>4</v>
      </c>
      <c r="N57" s="35">
        <v>4</v>
      </c>
      <c r="O57" s="35">
        <v>3</v>
      </c>
      <c r="P57" s="35">
        <v>2</v>
      </c>
      <c r="Q57" s="35">
        <v>3</v>
      </c>
      <c r="R57" s="35">
        <v>2</v>
      </c>
      <c r="S57" s="35">
        <v>2</v>
      </c>
      <c r="T57" s="35">
        <v>3</v>
      </c>
      <c r="U57" s="35">
        <v>3</v>
      </c>
      <c r="V57" s="35">
        <v>2</v>
      </c>
      <c r="W57" s="35">
        <v>3</v>
      </c>
      <c r="X57" s="35">
        <v>4</v>
      </c>
      <c r="Y57" s="35">
        <v>4</v>
      </c>
      <c r="Z57" s="35">
        <v>2</v>
      </c>
      <c r="AA57" s="35">
        <v>1</v>
      </c>
      <c r="AB57" s="35">
        <v>2</v>
      </c>
      <c r="AC57" s="35">
        <v>4</v>
      </c>
      <c r="AD57" s="35">
        <v>4</v>
      </c>
      <c r="AE57" s="35">
        <v>4</v>
      </c>
      <c r="AF57" s="35">
        <v>3</v>
      </c>
      <c r="AG57" s="35">
        <v>2</v>
      </c>
      <c r="AH57" s="35">
        <v>3</v>
      </c>
      <c r="AI57" s="35">
        <v>2</v>
      </c>
      <c r="AJ57" s="35">
        <v>1</v>
      </c>
      <c r="AK57" s="35">
        <v>4</v>
      </c>
      <c r="AL57" s="35">
        <v>3</v>
      </c>
    </row>
    <row r="58" spans="1:38" ht="12">
      <c r="A58" s="4" t="s">
        <v>182</v>
      </c>
      <c r="B58" s="35">
        <v>2</v>
      </c>
      <c r="C58" s="35">
        <v>3</v>
      </c>
      <c r="D58" s="35">
        <v>3</v>
      </c>
      <c r="E58" s="35">
        <v>3</v>
      </c>
      <c r="F58" s="35">
        <v>2</v>
      </c>
      <c r="G58" s="35">
        <v>2</v>
      </c>
      <c r="H58" s="35"/>
      <c r="I58" s="35">
        <v>2</v>
      </c>
      <c r="J58" s="35">
        <v>3</v>
      </c>
      <c r="K58" s="35">
        <v>4</v>
      </c>
      <c r="L58" s="35">
        <v>2</v>
      </c>
      <c r="M58" s="35">
        <v>4</v>
      </c>
      <c r="N58" s="35">
        <v>2</v>
      </c>
      <c r="O58" s="35">
        <v>2</v>
      </c>
      <c r="P58" s="35">
        <v>1</v>
      </c>
      <c r="Q58" s="35">
        <v>3</v>
      </c>
      <c r="R58" s="35">
        <v>3</v>
      </c>
      <c r="S58" s="35">
        <v>2</v>
      </c>
      <c r="T58" s="35">
        <v>3</v>
      </c>
      <c r="U58" s="35">
        <v>3</v>
      </c>
      <c r="V58" s="35">
        <v>3</v>
      </c>
      <c r="W58" s="35">
        <v>2</v>
      </c>
      <c r="X58" s="35">
        <v>4</v>
      </c>
      <c r="Y58" s="35">
        <v>4</v>
      </c>
      <c r="Z58" s="35">
        <v>3</v>
      </c>
      <c r="AA58" s="35">
        <v>4</v>
      </c>
      <c r="AB58" s="35">
        <v>2</v>
      </c>
      <c r="AC58" s="35">
        <v>3</v>
      </c>
      <c r="AD58" s="35">
        <v>3</v>
      </c>
      <c r="AE58" s="35">
        <v>3</v>
      </c>
      <c r="AF58" s="35">
        <v>4</v>
      </c>
      <c r="AG58" s="35">
        <v>2</v>
      </c>
      <c r="AH58" s="35">
        <v>2</v>
      </c>
      <c r="AI58" s="35">
        <v>4</v>
      </c>
      <c r="AJ58" s="35">
        <v>4</v>
      </c>
      <c r="AK58" s="35">
        <v>3</v>
      </c>
      <c r="AL58" s="35">
        <v>4</v>
      </c>
    </row>
    <row r="59" spans="1:38" ht="12">
      <c r="A59" s="4" t="s">
        <v>183</v>
      </c>
      <c r="B59" s="35">
        <v>4</v>
      </c>
      <c r="C59" s="35">
        <v>4</v>
      </c>
      <c r="D59" s="35">
        <v>3</v>
      </c>
      <c r="E59" s="35">
        <v>4</v>
      </c>
      <c r="F59" s="35">
        <v>4</v>
      </c>
      <c r="G59" s="35">
        <v>3</v>
      </c>
      <c r="H59" s="35"/>
      <c r="I59" s="35">
        <v>3</v>
      </c>
      <c r="J59" s="35">
        <v>3</v>
      </c>
      <c r="K59" s="35">
        <v>3</v>
      </c>
      <c r="L59" s="35">
        <v>3</v>
      </c>
      <c r="M59" s="35">
        <v>4</v>
      </c>
      <c r="N59" s="35">
        <v>4</v>
      </c>
      <c r="O59" s="35">
        <v>3</v>
      </c>
      <c r="P59" s="35">
        <v>3</v>
      </c>
      <c r="Q59" s="35">
        <v>3</v>
      </c>
      <c r="R59" s="35">
        <v>3</v>
      </c>
      <c r="S59" s="35">
        <v>3</v>
      </c>
      <c r="T59" s="35">
        <v>4</v>
      </c>
      <c r="U59" s="35">
        <v>3</v>
      </c>
      <c r="V59" s="35">
        <v>4</v>
      </c>
      <c r="W59" s="35">
        <v>3</v>
      </c>
      <c r="X59" s="35">
        <v>4</v>
      </c>
      <c r="Y59" s="35">
        <v>4</v>
      </c>
      <c r="Z59" s="35">
        <v>3</v>
      </c>
      <c r="AA59" s="35">
        <v>3</v>
      </c>
      <c r="AB59" s="35">
        <v>3</v>
      </c>
      <c r="AC59" s="35">
        <v>3</v>
      </c>
      <c r="AD59" s="35">
        <v>4</v>
      </c>
      <c r="AE59" s="35">
        <v>4</v>
      </c>
      <c r="AF59" s="35">
        <v>4</v>
      </c>
      <c r="AG59" s="35">
        <v>3</v>
      </c>
      <c r="AH59" s="35">
        <v>4</v>
      </c>
      <c r="AI59" s="35">
        <v>1</v>
      </c>
      <c r="AJ59" s="35">
        <v>2</v>
      </c>
      <c r="AK59" s="35">
        <v>4</v>
      </c>
      <c r="AL59" s="35">
        <v>4</v>
      </c>
    </row>
    <row r="60" spans="1:38" ht="12">
      <c r="A60" s="4" t="s">
        <v>184</v>
      </c>
      <c r="B60" s="35">
        <v>4</v>
      </c>
      <c r="C60" s="35">
        <v>4</v>
      </c>
      <c r="D60" s="35">
        <v>3</v>
      </c>
      <c r="E60" s="35">
        <v>4</v>
      </c>
      <c r="F60" s="35">
        <v>4</v>
      </c>
      <c r="G60" s="35">
        <v>3</v>
      </c>
      <c r="H60" s="35"/>
      <c r="I60" s="35">
        <v>2</v>
      </c>
      <c r="J60" s="35">
        <v>1</v>
      </c>
      <c r="K60" s="35">
        <v>2</v>
      </c>
      <c r="L60" s="35">
        <v>4</v>
      </c>
      <c r="M60" s="35">
        <v>3</v>
      </c>
      <c r="N60" s="35">
        <v>4</v>
      </c>
      <c r="O60" s="35">
        <v>3</v>
      </c>
      <c r="P60" s="35">
        <v>4</v>
      </c>
      <c r="Q60" s="35">
        <v>3</v>
      </c>
      <c r="R60" s="35">
        <v>4</v>
      </c>
      <c r="S60" s="35">
        <v>3</v>
      </c>
      <c r="T60" s="35">
        <v>4</v>
      </c>
      <c r="U60" s="35">
        <v>3</v>
      </c>
      <c r="V60" s="35">
        <v>4</v>
      </c>
      <c r="W60" s="35">
        <v>3</v>
      </c>
      <c r="X60" s="35">
        <v>4</v>
      </c>
      <c r="Y60" s="35">
        <v>4</v>
      </c>
      <c r="Z60" s="35">
        <v>3</v>
      </c>
      <c r="AA60" s="35">
        <v>4</v>
      </c>
      <c r="AB60" s="35">
        <v>4</v>
      </c>
      <c r="AC60" s="35">
        <v>4</v>
      </c>
      <c r="AD60" s="35">
        <v>3</v>
      </c>
      <c r="AE60" s="35">
        <v>3</v>
      </c>
      <c r="AF60" s="35">
        <v>4</v>
      </c>
      <c r="AG60" s="35">
        <v>4</v>
      </c>
      <c r="AH60" s="35">
        <v>3</v>
      </c>
      <c r="AI60" s="35">
        <v>3</v>
      </c>
      <c r="AJ60" s="35">
        <v>3</v>
      </c>
      <c r="AK60" s="35">
        <v>3</v>
      </c>
      <c r="AL60" s="35">
        <v>4</v>
      </c>
    </row>
    <row r="61" spans="1:38" ht="12">
      <c r="A61" s="4" t="s">
        <v>185</v>
      </c>
      <c r="B61" s="35">
        <v>4</v>
      </c>
      <c r="C61" s="35">
        <v>4</v>
      </c>
      <c r="D61" s="35">
        <v>4</v>
      </c>
      <c r="E61" s="35">
        <v>4</v>
      </c>
      <c r="F61" s="35">
        <v>4</v>
      </c>
      <c r="G61" s="35">
        <v>4</v>
      </c>
      <c r="H61" s="35"/>
      <c r="I61" s="35">
        <v>3</v>
      </c>
      <c r="J61" s="35">
        <v>3</v>
      </c>
      <c r="K61" s="35">
        <v>3</v>
      </c>
      <c r="L61" s="35">
        <v>4</v>
      </c>
      <c r="M61" s="35">
        <v>3</v>
      </c>
      <c r="N61" s="35">
        <v>4</v>
      </c>
      <c r="O61" s="35">
        <v>4</v>
      </c>
      <c r="P61" s="35">
        <v>3</v>
      </c>
      <c r="Q61" s="35">
        <v>4</v>
      </c>
      <c r="R61" s="35">
        <v>4</v>
      </c>
      <c r="S61" s="35">
        <v>3</v>
      </c>
      <c r="T61" s="35">
        <v>4</v>
      </c>
      <c r="U61" s="35">
        <v>3</v>
      </c>
      <c r="V61" s="35">
        <v>4</v>
      </c>
      <c r="W61" s="35">
        <v>3</v>
      </c>
      <c r="X61" s="35">
        <v>4</v>
      </c>
      <c r="Y61" s="35">
        <v>4</v>
      </c>
      <c r="Z61" s="35">
        <v>3</v>
      </c>
      <c r="AA61" s="35">
        <v>2</v>
      </c>
      <c r="AB61" s="35">
        <v>3</v>
      </c>
      <c r="AC61" s="35">
        <v>4</v>
      </c>
      <c r="AD61" s="35">
        <v>3</v>
      </c>
      <c r="AE61" s="35">
        <v>4</v>
      </c>
      <c r="AF61" s="35">
        <v>4</v>
      </c>
      <c r="AG61" s="35">
        <v>4</v>
      </c>
      <c r="AH61" s="35">
        <v>4</v>
      </c>
      <c r="AI61" s="35">
        <v>2</v>
      </c>
      <c r="AJ61" s="35">
        <v>1</v>
      </c>
      <c r="AK61" s="35">
        <v>4</v>
      </c>
      <c r="AL61" s="35">
        <v>3</v>
      </c>
    </row>
    <row r="62" spans="1:38" ht="12">
      <c r="A62" s="4" t="s">
        <v>186</v>
      </c>
      <c r="B62" s="35">
        <v>4</v>
      </c>
      <c r="C62" s="35">
        <v>4</v>
      </c>
      <c r="D62" s="35">
        <v>3</v>
      </c>
      <c r="E62" s="35">
        <v>4</v>
      </c>
      <c r="F62" s="35">
        <v>4</v>
      </c>
      <c r="G62" s="35">
        <v>4</v>
      </c>
      <c r="H62" s="35"/>
      <c r="I62" s="35">
        <v>3</v>
      </c>
      <c r="J62" s="35">
        <v>3</v>
      </c>
      <c r="K62" s="35">
        <v>4</v>
      </c>
      <c r="L62" s="35">
        <v>4</v>
      </c>
      <c r="M62" s="35">
        <v>4</v>
      </c>
      <c r="N62" s="35">
        <v>4</v>
      </c>
      <c r="O62" s="35">
        <v>3</v>
      </c>
      <c r="P62" s="35">
        <v>4</v>
      </c>
      <c r="Q62" s="35">
        <v>4</v>
      </c>
      <c r="R62" s="35">
        <v>4</v>
      </c>
      <c r="S62" s="35">
        <v>4</v>
      </c>
      <c r="T62" s="35">
        <v>4</v>
      </c>
      <c r="U62" s="35">
        <v>4</v>
      </c>
      <c r="V62" s="35">
        <v>4</v>
      </c>
      <c r="W62" s="35">
        <v>3</v>
      </c>
      <c r="X62" s="35">
        <v>4</v>
      </c>
      <c r="Y62" s="35">
        <v>4</v>
      </c>
      <c r="Z62" s="35">
        <v>3</v>
      </c>
      <c r="AA62" s="35">
        <v>3</v>
      </c>
      <c r="AB62" s="35">
        <v>3</v>
      </c>
      <c r="AC62" s="35">
        <v>4</v>
      </c>
      <c r="AD62" s="35">
        <v>3</v>
      </c>
      <c r="AE62" s="35">
        <v>4</v>
      </c>
      <c r="AF62" s="35">
        <v>3</v>
      </c>
      <c r="AG62" s="35">
        <v>4</v>
      </c>
      <c r="AH62" s="35">
        <v>4</v>
      </c>
      <c r="AI62" s="35">
        <v>4</v>
      </c>
      <c r="AJ62" s="35">
        <v>4</v>
      </c>
      <c r="AK62" s="35">
        <v>4</v>
      </c>
      <c r="AL62" s="35">
        <v>1</v>
      </c>
    </row>
    <row r="63" spans="1:38" ht="12">
      <c r="A63" s="4" t="s">
        <v>187</v>
      </c>
      <c r="B63" s="35">
        <v>4</v>
      </c>
      <c r="C63" s="35">
        <v>4</v>
      </c>
      <c r="D63" s="35">
        <v>2</v>
      </c>
      <c r="E63" s="35">
        <v>2</v>
      </c>
      <c r="F63" s="35">
        <v>4</v>
      </c>
      <c r="G63" s="35">
        <v>3</v>
      </c>
      <c r="H63" s="35"/>
      <c r="I63" s="35">
        <v>3</v>
      </c>
      <c r="J63" s="35">
        <v>3</v>
      </c>
      <c r="K63" s="35">
        <v>3</v>
      </c>
      <c r="L63" s="35">
        <v>4</v>
      </c>
      <c r="M63" s="35">
        <v>4</v>
      </c>
      <c r="N63" s="35">
        <v>4</v>
      </c>
      <c r="O63" s="35">
        <v>3</v>
      </c>
      <c r="P63" s="35">
        <v>3</v>
      </c>
      <c r="Q63" s="35">
        <v>4</v>
      </c>
      <c r="R63" s="35">
        <v>4</v>
      </c>
      <c r="S63" s="35">
        <v>4</v>
      </c>
      <c r="T63" s="35">
        <v>4</v>
      </c>
      <c r="U63" s="35">
        <v>3</v>
      </c>
      <c r="V63" s="35">
        <v>4</v>
      </c>
      <c r="W63" s="35">
        <v>2</v>
      </c>
      <c r="X63" s="35">
        <v>4</v>
      </c>
      <c r="Y63" s="35">
        <v>4</v>
      </c>
      <c r="Z63" s="35">
        <v>3</v>
      </c>
      <c r="AA63" s="35">
        <v>2</v>
      </c>
      <c r="AB63" s="35">
        <v>2</v>
      </c>
      <c r="AC63" s="35">
        <v>4</v>
      </c>
      <c r="AD63" s="35">
        <v>3</v>
      </c>
      <c r="AE63" s="35">
        <v>4</v>
      </c>
      <c r="AF63" s="35">
        <v>2</v>
      </c>
      <c r="AG63" s="35">
        <v>4</v>
      </c>
      <c r="AH63" s="35">
        <v>4</v>
      </c>
      <c r="AI63" s="35">
        <v>4</v>
      </c>
      <c r="AJ63" s="35">
        <v>2</v>
      </c>
      <c r="AK63" s="35"/>
      <c r="AL63" s="35">
        <v>1</v>
      </c>
    </row>
    <row r="64" spans="1:38" ht="12">
      <c r="A64" s="4" t="s">
        <v>188</v>
      </c>
      <c r="B64" s="35">
        <v>3</v>
      </c>
      <c r="C64" s="35">
        <v>4</v>
      </c>
      <c r="D64" s="35">
        <v>2</v>
      </c>
      <c r="E64" s="35">
        <v>2</v>
      </c>
      <c r="F64" s="35">
        <v>2</v>
      </c>
      <c r="G64" s="35">
        <v>3</v>
      </c>
      <c r="H64" s="35"/>
      <c r="I64" s="35">
        <v>3</v>
      </c>
      <c r="J64" s="35">
        <v>3</v>
      </c>
      <c r="K64" s="35">
        <v>2</v>
      </c>
      <c r="L64" s="35">
        <v>4</v>
      </c>
      <c r="M64" s="35">
        <v>3</v>
      </c>
      <c r="N64" s="35">
        <v>4</v>
      </c>
      <c r="O64" s="35">
        <v>3</v>
      </c>
      <c r="P64" s="35">
        <v>3</v>
      </c>
      <c r="Q64" s="35">
        <v>1</v>
      </c>
      <c r="R64" s="35">
        <v>3</v>
      </c>
      <c r="S64" s="35">
        <v>3</v>
      </c>
      <c r="T64" s="35">
        <v>3</v>
      </c>
      <c r="U64" s="35">
        <v>3</v>
      </c>
      <c r="V64" s="35">
        <v>2</v>
      </c>
      <c r="W64" s="35">
        <v>2</v>
      </c>
      <c r="X64" s="35">
        <v>4</v>
      </c>
      <c r="Y64" s="35">
        <v>4</v>
      </c>
      <c r="Z64" s="35">
        <v>3</v>
      </c>
      <c r="AA64" s="35">
        <v>4</v>
      </c>
      <c r="AB64" s="35">
        <v>2</v>
      </c>
      <c r="AC64" s="35">
        <v>4</v>
      </c>
      <c r="AD64" s="35">
        <v>2</v>
      </c>
      <c r="AE64" s="35">
        <v>3</v>
      </c>
      <c r="AF64" s="35">
        <v>4</v>
      </c>
      <c r="AG64" s="35">
        <v>3</v>
      </c>
      <c r="AH64" s="35">
        <v>2</v>
      </c>
      <c r="AI64" s="35">
        <v>3</v>
      </c>
      <c r="AJ64" s="35">
        <v>1</v>
      </c>
      <c r="AK64" s="35">
        <v>2</v>
      </c>
      <c r="AL64" s="35">
        <v>2</v>
      </c>
    </row>
    <row r="65" spans="1:38" ht="12">
      <c r="A65" s="4" t="s">
        <v>189</v>
      </c>
      <c r="B65" s="35">
        <v>3</v>
      </c>
      <c r="C65" s="35">
        <v>4</v>
      </c>
      <c r="D65" s="35">
        <v>4</v>
      </c>
      <c r="E65" s="35">
        <v>3</v>
      </c>
      <c r="F65" s="35">
        <v>2</v>
      </c>
      <c r="G65" s="35"/>
      <c r="H65" s="35"/>
      <c r="I65" s="35">
        <v>3</v>
      </c>
      <c r="J65" s="35">
        <v>2</v>
      </c>
      <c r="K65" s="35">
        <v>3</v>
      </c>
      <c r="L65" s="35">
        <v>4</v>
      </c>
      <c r="M65" s="35">
        <v>2</v>
      </c>
      <c r="N65" s="35">
        <v>2</v>
      </c>
      <c r="O65" s="35">
        <v>3</v>
      </c>
      <c r="P65" s="35">
        <v>4</v>
      </c>
      <c r="Q65" s="35">
        <v>1</v>
      </c>
      <c r="R65" s="35">
        <v>3</v>
      </c>
      <c r="S65" s="35">
        <v>2</v>
      </c>
      <c r="T65" s="35">
        <v>2</v>
      </c>
      <c r="U65" s="35">
        <v>2</v>
      </c>
      <c r="V65" s="35">
        <v>1</v>
      </c>
      <c r="W65" s="35">
        <v>2</v>
      </c>
      <c r="X65" s="35">
        <v>4</v>
      </c>
      <c r="Y65" s="35">
        <v>4</v>
      </c>
      <c r="Z65" s="35">
        <v>2</v>
      </c>
      <c r="AA65" s="35">
        <v>4</v>
      </c>
      <c r="AB65" s="35">
        <v>2</v>
      </c>
      <c r="AC65" s="35">
        <v>2</v>
      </c>
      <c r="AD65" s="35">
        <v>1</v>
      </c>
      <c r="AE65" s="35">
        <v>2</v>
      </c>
      <c r="AF65" s="35">
        <v>4</v>
      </c>
      <c r="AG65" s="35">
        <v>3</v>
      </c>
      <c r="AH65" s="35">
        <v>3</v>
      </c>
      <c r="AI65" s="35">
        <v>3</v>
      </c>
      <c r="AJ65" s="35">
        <v>1</v>
      </c>
      <c r="AK65" s="35">
        <v>2</v>
      </c>
      <c r="AL65" s="35">
        <v>4</v>
      </c>
    </row>
    <row r="66" spans="1:38" ht="12">
      <c r="A66" s="4" t="s">
        <v>190</v>
      </c>
      <c r="B66" s="35">
        <v>2</v>
      </c>
      <c r="C66" s="35">
        <v>4</v>
      </c>
      <c r="D66" s="35">
        <v>3</v>
      </c>
      <c r="E66" s="35">
        <v>3</v>
      </c>
      <c r="F66" s="35">
        <v>3</v>
      </c>
      <c r="G66" s="35"/>
      <c r="H66" s="35"/>
      <c r="I66" s="35">
        <v>3</v>
      </c>
      <c r="J66" s="35">
        <v>4</v>
      </c>
      <c r="K66" s="35">
        <v>3</v>
      </c>
      <c r="L66" s="35">
        <v>4</v>
      </c>
      <c r="M66" s="35">
        <v>3</v>
      </c>
      <c r="N66" s="35">
        <v>3</v>
      </c>
      <c r="O66" s="35">
        <v>4</v>
      </c>
      <c r="P66" s="35">
        <v>4</v>
      </c>
      <c r="Q66" s="35">
        <v>3</v>
      </c>
      <c r="R66" s="35">
        <v>3</v>
      </c>
      <c r="S66" s="35">
        <v>3</v>
      </c>
      <c r="T66" s="35">
        <v>4</v>
      </c>
      <c r="U66" s="35">
        <v>3</v>
      </c>
      <c r="V66" s="35">
        <v>4</v>
      </c>
      <c r="W66" s="35">
        <v>1</v>
      </c>
      <c r="X66" s="35">
        <v>4</v>
      </c>
      <c r="Y66" s="35">
        <v>4</v>
      </c>
      <c r="Z66" s="35">
        <v>2</v>
      </c>
      <c r="AA66" s="35">
        <v>2</v>
      </c>
      <c r="AB66" s="35">
        <v>3</v>
      </c>
      <c r="AC66" s="35">
        <v>3</v>
      </c>
      <c r="AD66" s="35">
        <v>4</v>
      </c>
      <c r="AE66" s="35">
        <v>3</v>
      </c>
      <c r="AF66" s="35">
        <v>3</v>
      </c>
      <c r="AG66" s="35">
        <v>3</v>
      </c>
      <c r="AH66" s="35">
        <v>2</v>
      </c>
      <c r="AI66" s="35">
        <v>2</v>
      </c>
      <c r="AJ66" s="35">
        <v>2</v>
      </c>
      <c r="AK66" s="35">
        <v>4</v>
      </c>
      <c r="AL66" s="35">
        <v>4</v>
      </c>
    </row>
    <row r="67" spans="1:38" ht="12">
      <c r="A67" s="4" t="s">
        <v>191</v>
      </c>
      <c r="B67" s="35">
        <v>3</v>
      </c>
      <c r="C67" s="35">
        <v>4</v>
      </c>
      <c r="D67" s="35">
        <v>3</v>
      </c>
      <c r="E67" s="35">
        <v>3</v>
      </c>
      <c r="F67" s="35">
        <v>4</v>
      </c>
      <c r="G67" s="35">
        <v>3</v>
      </c>
      <c r="H67" s="35"/>
      <c r="I67" s="35">
        <v>3</v>
      </c>
      <c r="J67" s="35"/>
      <c r="K67" s="35">
        <v>4</v>
      </c>
      <c r="L67" s="35">
        <v>4</v>
      </c>
      <c r="M67" s="35">
        <v>2</v>
      </c>
      <c r="N67" s="35">
        <v>2</v>
      </c>
      <c r="O67" s="35">
        <v>4</v>
      </c>
      <c r="P67" s="35">
        <v>2</v>
      </c>
      <c r="Q67" s="35">
        <v>3</v>
      </c>
      <c r="R67" s="35">
        <v>3</v>
      </c>
      <c r="S67" s="35">
        <v>4</v>
      </c>
      <c r="T67" s="35">
        <v>4</v>
      </c>
      <c r="U67" s="35">
        <v>3</v>
      </c>
      <c r="V67" s="35">
        <v>3</v>
      </c>
      <c r="W67" s="35">
        <v>3</v>
      </c>
      <c r="X67" s="35">
        <v>4</v>
      </c>
      <c r="Y67" s="35">
        <v>4</v>
      </c>
      <c r="Z67" s="35">
        <v>3</v>
      </c>
      <c r="AA67" s="35">
        <v>3</v>
      </c>
      <c r="AB67" s="35">
        <v>4</v>
      </c>
      <c r="AC67" s="35">
        <v>4</v>
      </c>
      <c r="AD67" s="35"/>
      <c r="AE67" s="35">
        <v>3</v>
      </c>
      <c r="AF67" s="35">
        <v>3</v>
      </c>
      <c r="AG67" s="35">
        <v>3</v>
      </c>
      <c r="AH67" s="35">
        <v>3</v>
      </c>
      <c r="AI67" s="35">
        <v>4</v>
      </c>
      <c r="AJ67" s="35">
        <v>4</v>
      </c>
      <c r="AK67" s="35">
        <v>3</v>
      </c>
      <c r="AL67" s="35">
        <v>3</v>
      </c>
    </row>
    <row r="68" spans="1:38" ht="12">
      <c r="A68" s="4" t="s">
        <v>192</v>
      </c>
      <c r="B68" s="35">
        <v>3</v>
      </c>
      <c r="C68" s="35">
        <v>4</v>
      </c>
      <c r="D68" s="35">
        <v>3</v>
      </c>
      <c r="E68" s="35">
        <v>4</v>
      </c>
      <c r="F68" s="35">
        <v>4</v>
      </c>
      <c r="G68" s="35">
        <v>3</v>
      </c>
      <c r="H68" s="35"/>
      <c r="I68" s="35">
        <v>3</v>
      </c>
      <c r="J68" s="35">
        <v>2</v>
      </c>
      <c r="K68" s="35">
        <v>1</v>
      </c>
      <c r="L68" s="35">
        <v>3</v>
      </c>
      <c r="M68" s="35">
        <v>4</v>
      </c>
      <c r="N68" s="35">
        <v>4</v>
      </c>
      <c r="O68" s="35">
        <v>4</v>
      </c>
      <c r="P68" s="35">
        <v>1</v>
      </c>
      <c r="Q68" s="35">
        <v>4</v>
      </c>
      <c r="R68" s="35">
        <v>4</v>
      </c>
      <c r="S68" s="35">
        <v>3</v>
      </c>
      <c r="T68" s="35">
        <v>4</v>
      </c>
      <c r="U68" s="35">
        <v>4</v>
      </c>
      <c r="V68" s="35">
        <v>4</v>
      </c>
      <c r="W68" s="35">
        <v>3</v>
      </c>
      <c r="X68" s="35">
        <v>4</v>
      </c>
      <c r="Y68" s="35">
        <v>4</v>
      </c>
      <c r="Z68" s="35">
        <v>3</v>
      </c>
      <c r="AA68" s="35">
        <v>3</v>
      </c>
      <c r="AB68" s="35">
        <v>3</v>
      </c>
      <c r="AC68" s="35">
        <v>4</v>
      </c>
      <c r="AD68" s="35">
        <v>3</v>
      </c>
      <c r="AE68" s="35">
        <v>3</v>
      </c>
      <c r="AF68" s="35">
        <v>3</v>
      </c>
      <c r="AG68" s="35">
        <v>3</v>
      </c>
      <c r="AH68" s="35">
        <v>3</v>
      </c>
      <c r="AI68" s="35">
        <v>4</v>
      </c>
      <c r="AJ68" s="35">
        <v>3</v>
      </c>
      <c r="AK68" s="35">
        <v>4</v>
      </c>
      <c r="AL68" s="35">
        <v>3</v>
      </c>
    </row>
    <row r="69" spans="1:38" ht="12">
      <c r="A69" s="4" t="s">
        <v>193</v>
      </c>
      <c r="B69" s="35">
        <v>3</v>
      </c>
      <c r="C69" s="35">
        <v>4</v>
      </c>
      <c r="D69" s="35">
        <v>3</v>
      </c>
      <c r="E69" s="35">
        <v>3</v>
      </c>
      <c r="F69" s="35">
        <v>4</v>
      </c>
      <c r="G69" s="35">
        <v>3</v>
      </c>
      <c r="H69" s="35"/>
      <c r="I69" s="35">
        <v>3</v>
      </c>
      <c r="J69" s="35">
        <v>2</v>
      </c>
      <c r="K69" s="35">
        <v>4</v>
      </c>
      <c r="L69" s="35">
        <v>4</v>
      </c>
      <c r="M69" s="35">
        <v>4</v>
      </c>
      <c r="N69" s="35">
        <v>4</v>
      </c>
      <c r="O69" s="35">
        <v>4</v>
      </c>
      <c r="P69" s="35">
        <v>2</v>
      </c>
      <c r="Q69" s="35">
        <v>3</v>
      </c>
      <c r="R69" s="35">
        <v>3</v>
      </c>
      <c r="S69" s="35">
        <v>4</v>
      </c>
      <c r="T69" s="35">
        <v>4</v>
      </c>
      <c r="U69" s="35">
        <v>4</v>
      </c>
      <c r="V69" s="35">
        <v>3</v>
      </c>
      <c r="W69" s="35">
        <v>4</v>
      </c>
      <c r="X69" s="35">
        <v>4</v>
      </c>
      <c r="Y69" s="35">
        <v>4</v>
      </c>
      <c r="Z69" s="35">
        <v>3</v>
      </c>
      <c r="AA69" s="35">
        <v>4</v>
      </c>
      <c r="AB69" s="35">
        <v>2</v>
      </c>
      <c r="AC69" s="35">
        <v>4</v>
      </c>
      <c r="AD69" s="35">
        <v>3</v>
      </c>
      <c r="AE69" s="35">
        <v>4</v>
      </c>
      <c r="AF69" s="35">
        <v>3</v>
      </c>
      <c r="AG69" s="35">
        <v>4</v>
      </c>
      <c r="AH69" s="35">
        <v>4</v>
      </c>
      <c r="AI69" s="35">
        <v>4</v>
      </c>
      <c r="AJ69" s="35">
        <v>4</v>
      </c>
      <c r="AK69" s="35">
        <v>3</v>
      </c>
      <c r="AL69" s="35">
        <v>4</v>
      </c>
    </row>
    <row r="70" spans="1:38" ht="12">
      <c r="A70" s="4" t="s">
        <v>194</v>
      </c>
      <c r="B70" s="35">
        <v>3</v>
      </c>
      <c r="C70" s="35">
        <v>4</v>
      </c>
      <c r="D70" s="35">
        <v>3</v>
      </c>
      <c r="E70" s="35">
        <v>4</v>
      </c>
      <c r="F70" s="35">
        <v>4</v>
      </c>
      <c r="G70" s="35">
        <v>2</v>
      </c>
      <c r="H70" s="35"/>
      <c r="I70" s="35">
        <v>3</v>
      </c>
      <c r="J70" s="35">
        <v>3</v>
      </c>
      <c r="K70" s="35">
        <v>2</v>
      </c>
      <c r="L70" s="35">
        <v>4</v>
      </c>
      <c r="M70" s="35">
        <v>4</v>
      </c>
      <c r="N70" s="35">
        <v>2</v>
      </c>
      <c r="O70" s="35">
        <v>4</v>
      </c>
      <c r="P70" s="35">
        <v>1</v>
      </c>
      <c r="Q70" s="35">
        <v>4</v>
      </c>
      <c r="R70" s="35">
        <v>3</v>
      </c>
      <c r="S70" s="35">
        <v>4</v>
      </c>
      <c r="T70" s="35">
        <v>4</v>
      </c>
      <c r="U70" s="35">
        <v>3</v>
      </c>
      <c r="V70" s="35">
        <v>4</v>
      </c>
      <c r="W70" s="35">
        <v>4</v>
      </c>
      <c r="X70" s="35">
        <v>4</v>
      </c>
      <c r="Y70" s="35">
        <v>4</v>
      </c>
      <c r="Z70" s="35">
        <v>3</v>
      </c>
      <c r="AA70" s="35">
        <v>3</v>
      </c>
      <c r="AB70" s="35">
        <v>4</v>
      </c>
      <c r="AC70" s="35">
        <v>4</v>
      </c>
      <c r="AD70" s="35">
        <v>3</v>
      </c>
      <c r="AE70" s="35">
        <v>4</v>
      </c>
      <c r="AF70" s="35">
        <v>4</v>
      </c>
      <c r="AG70" s="35">
        <v>2</v>
      </c>
      <c r="AH70" s="35">
        <v>4</v>
      </c>
      <c r="AI70" s="35">
        <v>4</v>
      </c>
      <c r="AJ70" s="35">
        <v>2</v>
      </c>
      <c r="AK70" s="35">
        <v>3</v>
      </c>
      <c r="AL70" s="35">
        <v>4</v>
      </c>
    </row>
    <row r="71" spans="1:38" ht="12">
      <c r="A71" s="4" t="s">
        <v>195</v>
      </c>
      <c r="B71" s="35">
        <v>3</v>
      </c>
      <c r="C71" s="35">
        <v>4</v>
      </c>
      <c r="D71" s="35">
        <v>2</v>
      </c>
      <c r="E71" s="35">
        <v>2</v>
      </c>
      <c r="F71" s="35">
        <v>4</v>
      </c>
      <c r="G71" s="35">
        <v>2</v>
      </c>
      <c r="H71" s="35"/>
      <c r="I71" s="35">
        <v>3</v>
      </c>
      <c r="J71" s="35">
        <v>4</v>
      </c>
      <c r="K71" s="35">
        <v>1</v>
      </c>
      <c r="L71" s="35">
        <v>4</v>
      </c>
      <c r="M71" s="35">
        <v>3</v>
      </c>
      <c r="N71" s="35">
        <v>3</v>
      </c>
      <c r="O71" s="35">
        <v>3</v>
      </c>
      <c r="P71" s="35">
        <v>1</v>
      </c>
      <c r="Q71" s="35">
        <v>3</v>
      </c>
      <c r="R71" s="35">
        <v>3</v>
      </c>
      <c r="S71" s="35">
        <v>3</v>
      </c>
      <c r="T71" s="35">
        <v>4</v>
      </c>
      <c r="U71" s="35">
        <v>4</v>
      </c>
      <c r="V71" s="35">
        <v>2</v>
      </c>
      <c r="W71" s="35">
        <v>4</v>
      </c>
      <c r="X71" s="35">
        <v>4</v>
      </c>
      <c r="Y71" s="35">
        <v>4</v>
      </c>
      <c r="Z71" s="35">
        <v>3</v>
      </c>
      <c r="AA71" s="35">
        <v>4</v>
      </c>
      <c r="AB71" s="35">
        <v>4</v>
      </c>
      <c r="AC71" s="35">
        <v>4</v>
      </c>
      <c r="AD71" s="35">
        <v>3</v>
      </c>
      <c r="AE71" s="35">
        <v>4</v>
      </c>
      <c r="AF71" s="35">
        <v>3</v>
      </c>
      <c r="AG71" s="35">
        <v>2</v>
      </c>
      <c r="AH71" s="35">
        <v>4</v>
      </c>
      <c r="AI71" s="35">
        <v>3</v>
      </c>
      <c r="AJ71" s="35">
        <v>2</v>
      </c>
      <c r="AK71" s="35">
        <v>3</v>
      </c>
      <c r="AL71" s="35">
        <v>4</v>
      </c>
    </row>
    <row r="72" spans="1:38" ht="12">
      <c r="A72" s="4" t="s">
        <v>196</v>
      </c>
      <c r="B72" s="35">
        <v>4</v>
      </c>
      <c r="C72" s="35">
        <v>4</v>
      </c>
      <c r="D72" s="35">
        <v>4</v>
      </c>
      <c r="E72" s="35">
        <v>4</v>
      </c>
      <c r="F72" s="35">
        <v>2</v>
      </c>
      <c r="G72" s="35">
        <v>2</v>
      </c>
      <c r="H72" s="35"/>
      <c r="I72" s="35">
        <v>3</v>
      </c>
      <c r="J72" s="35">
        <v>2</v>
      </c>
      <c r="K72" s="35">
        <v>1</v>
      </c>
      <c r="L72" s="35">
        <v>4</v>
      </c>
      <c r="M72" s="35">
        <v>3</v>
      </c>
      <c r="N72" s="35">
        <v>2</v>
      </c>
      <c r="O72" s="35">
        <v>3</v>
      </c>
      <c r="P72" s="35">
        <v>4</v>
      </c>
      <c r="Q72" s="35">
        <v>3</v>
      </c>
      <c r="R72" s="35">
        <v>3</v>
      </c>
      <c r="S72" s="35">
        <v>3</v>
      </c>
      <c r="T72" s="35">
        <v>3</v>
      </c>
      <c r="U72" s="35">
        <v>4</v>
      </c>
      <c r="V72" s="35">
        <v>4</v>
      </c>
      <c r="W72" s="35">
        <v>4</v>
      </c>
      <c r="X72" s="35">
        <v>4</v>
      </c>
      <c r="Y72" s="35">
        <v>4</v>
      </c>
      <c r="Z72" s="35">
        <v>3</v>
      </c>
      <c r="AA72" s="35">
        <v>4</v>
      </c>
      <c r="AB72" s="35">
        <v>4</v>
      </c>
      <c r="AC72" s="35">
        <v>2</v>
      </c>
      <c r="AD72" s="35">
        <v>2</v>
      </c>
      <c r="AE72" s="35">
        <v>4</v>
      </c>
      <c r="AF72" s="35">
        <v>2</v>
      </c>
      <c r="AG72" s="35">
        <v>3</v>
      </c>
      <c r="AH72" s="35">
        <v>3</v>
      </c>
      <c r="AI72" s="35">
        <v>3</v>
      </c>
      <c r="AJ72" s="35">
        <v>4</v>
      </c>
      <c r="AK72" s="35">
        <v>3</v>
      </c>
      <c r="AL72" s="35">
        <v>4</v>
      </c>
    </row>
    <row r="73" spans="1:38" ht="12">
      <c r="A73" s="4" t="s">
        <v>197</v>
      </c>
      <c r="B73" s="35">
        <v>4</v>
      </c>
      <c r="C73" s="35">
        <v>4</v>
      </c>
      <c r="D73" s="35">
        <v>2</v>
      </c>
      <c r="E73" s="35">
        <v>2</v>
      </c>
      <c r="F73" s="35">
        <v>3</v>
      </c>
      <c r="G73" s="35">
        <v>3</v>
      </c>
      <c r="H73" s="35"/>
      <c r="I73" s="35">
        <v>3</v>
      </c>
      <c r="J73" s="35">
        <v>3</v>
      </c>
      <c r="K73" s="35">
        <v>4</v>
      </c>
      <c r="L73" s="35">
        <v>4</v>
      </c>
      <c r="M73" s="35">
        <v>4</v>
      </c>
      <c r="N73" s="35">
        <v>4</v>
      </c>
      <c r="O73" s="35">
        <v>3</v>
      </c>
      <c r="P73" s="35">
        <v>4</v>
      </c>
      <c r="Q73" s="35">
        <v>3</v>
      </c>
      <c r="R73" s="35">
        <v>4</v>
      </c>
      <c r="S73" s="35">
        <v>3</v>
      </c>
      <c r="T73" s="35">
        <v>4</v>
      </c>
      <c r="U73" s="35">
        <v>3</v>
      </c>
      <c r="V73" s="35">
        <v>4</v>
      </c>
      <c r="W73" s="35">
        <v>3</v>
      </c>
      <c r="X73" s="35">
        <v>4</v>
      </c>
      <c r="Y73" s="35">
        <v>4</v>
      </c>
      <c r="Z73" s="35">
        <v>3</v>
      </c>
      <c r="AA73" s="35">
        <v>4</v>
      </c>
      <c r="AB73" s="35">
        <v>4</v>
      </c>
      <c r="AC73" s="35">
        <v>3</v>
      </c>
      <c r="AD73" s="35">
        <v>4</v>
      </c>
      <c r="AE73" s="35">
        <v>3</v>
      </c>
      <c r="AF73" s="35">
        <v>4</v>
      </c>
      <c r="AG73" s="35">
        <v>3</v>
      </c>
      <c r="AH73" s="35">
        <v>3</v>
      </c>
      <c r="AI73" s="35">
        <v>3</v>
      </c>
      <c r="AJ73" s="35">
        <v>3</v>
      </c>
      <c r="AK73" s="35">
        <v>4</v>
      </c>
      <c r="AL73" s="35">
        <v>4</v>
      </c>
    </row>
    <row r="74" spans="1:38" ht="12">
      <c r="A74" s="4" t="s">
        <v>198</v>
      </c>
      <c r="B74" s="35">
        <v>3</v>
      </c>
      <c r="C74" s="35">
        <v>4</v>
      </c>
      <c r="D74" s="35">
        <v>2</v>
      </c>
      <c r="E74" s="35">
        <v>3</v>
      </c>
      <c r="F74" s="35">
        <v>4</v>
      </c>
      <c r="G74" s="35">
        <v>3</v>
      </c>
      <c r="H74" s="35"/>
      <c r="I74" s="35">
        <v>3</v>
      </c>
      <c r="J74" s="35">
        <v>3</v>
      </c>
      <c r="K74" s="35">
        <v>4</v>
      </c>
      <c r="L74" s="35">
        <v>4</v>
      </c>
      <c r="M74" s="35">
        <v>4</v>
      </c>
      <c r="N74" s="35">
        <v>4</v>
      </c>
      <c r="O74" s="35">
        <v>4</v>
      </c>
      <c r="P74" s="35">
        <v>4</v>
      </c>
      <c r="Q74" s="35">
        <v>3</v>
      </c>
      <c r="R74" s="35">
        <v>4</v>
      </c>
      <c r="S74" s="35">
        <v>4</v>
      </c>
      <c r="T74" s="35">
        <v>4</v>
      </c>
      <c r="U74" s="35">
        <v>3</v>
      </c>
      <c r="V74" s="35">
        <v>3</v>
      </c>
      <c r="W74" s="35">
        <v>3</v>
      </c>
      <c r="X74" s="35">
        <v>4</v>
      </c>
      <c r="Y74" s="35">
        <v>4</v>
      </c>
      <c r="Z74" s="35">
        <v>3</v>
      </c>
      <c r="AA74" s="35">
        <v>3</v>
      </c>
      <c r="AB74" s="35">
        <v>3</v>
      </c>
      <c r="AC74" s="35">
        <v>4</v>
      </c>
      <c r="AD74" s="35">
        <v>2</v>
      </c>
      <c r="AE74" s="35">
        <v>3</v>
      </c>
      <c r="AF74" s="35">
        <v>3</v>
      </c>
      <c r="AG74" s="35"/>
      <c r="AH74" s="35">
        <v>4</v>
      </c>
      <c r="AI74" s="35">
        <v>2</v>
      </c>
      <c r="AJ74" s="35">
        <v>4</v>
      </c>
      <c r="AK74" s="35">
        <v>3</v>
      </c>
      <c r="AL74" s="35">
        <v>4</v>
      </c>
    </row>
    <row r="75" spans="1:38" ht="12">
      <c r="A75" s="4" t="s">
        <v>199</v>
      </c>
      <c r="B75" s="35">
        <v>3</v>
      </c>
      <c r="C75" s="35">
        <v>4</v>
      </c>
      <c r="D75" s="35">
        <v>2</v>
      </c>
      <c r="E75" s="35">
        <v>2</v>
      </c>
      <c r="F75" s="35">
        <v>2</v>
      </c>
      <c r="G75" s="35">
        <v>3</v>
      </c>
      <c r="H75" s="35"/>
      <c r="I75" s="35">
        <v>3</v>
      </c>
      <c r="J75" s="35">
        <v>3</v>
      </c>
      <c r="K75" s="35">
        <v>1</v>
      </c>
      <c r="L75" s="35">
        <v>2</v>
      </c>
      <c r="M75" s="35">
        <v>2</v>
      </c>
      <c r="N75" s="35">
        <v>3</v>
      </c>
      <c r="O75" s="35">
        <v>3</v>
      </c>
      <c r="P75" s="35">
        <v>1</v>
      </c>
      <c r="Q75" s="35">
        <v>3</v>
      </c>
      <c r="R75" s="35">
        <v>2</v>
      </c>
      <c r="S75" s="35">
        <v>2</v>
      </c>
      <c r="T75" s="35">
        <v>3</v>
      </c>
      <c r="U75" s="35">
        <v>3</v>
      </c>
      <c r="V75" s="35">
        <v>3</v>
      </c>
      <c r="W75" s="35">
        <v>3</v>
      </c>
      <c r="X75" s="35">
        <v>4</v>
      </c>
      <c r="Y75" s="35">
        <v>4</v>
      </c>
      <c r="Z75" s="35">
        <v>2</v>
      </c>
      <c r="AA75" s="35">
        <v>3</v>
      </c>
      <c r="AB75" s="35">
        <v>2</v>
      </c>
      <c r="AC75" s="35">
        <v>2</v>
      </c>
      <c r="AD75" s="35">
        <v>3</v>
      </c>
      <c r="AE75" s="35">
        <v>2</v>
      </c>
      <c r="AF75" s="35"/>
      <c r="AG75" s="35">
        <v>1</v>
      </c>
      <c r="AH75" s="35">
        <v>3</v>
      </c>
      <c r="AI75" s="35">
        <v>2</v>
      </c>
      <c r="AJ75" s="35">
        <v>1</v>
      </c>
      <c r="AK75" s="35">
        <v>4</v>
      </c>
      <c r="AL75" s="35">
        <v>3</v>
      </c>
    </row>
    <row r="76" spans="1:38" ht="12">
      <c r="A76" s="4" t="s">
        <v>200</v>
      </c>
      <c r="B76" s="35">
        <v>3</v>
      </c>
      <c r="C76" s="35">
        <v>4</v>
      </c>
      <c r="D76" s="35">
        <v>4</v>
      </c>
      <c r="E76" s="35">
        <v>4</v>
      </c>
      <c r="F76" s="35">
        <v>4</v>
      </c>
      <c r="G76" s="35">
        <v>3</v>
      </c>
      <c r="H76" s="35"/>
      <c r="I76" s="35">
        <v>3</v>
      </c>
      <c r="J76" s="35">
        <v>3</v>
      </c>
      <c r="K76" s="35">
        <v>4</v>
      </c>
      <c r="L76" s="35">
        <v>4</v>
      </c>
      <c r="M76" s="35">
        <v>4</v>
      </c>
      <c r="N76" s="35">
        <v>4</v>
      </c>
      <c r="O76" s="35">
        <v>3</v>
      </c>
      <c r="P76" s="35">
        <v>3</v>
      </c>
      <c r="Q76" s="35">
        <v>3</v>
      </c>
      <c r="R76" s="35">
        <v>4</v>
      </c>
      <c r="S76" s="35">
        <v>4</v>
      </c>
      <c r="T76" s="35">
        <v>4</v>
      </c>
      <c r="U76" s="35">
        <v>3</v>
      </c>
      <c r="V76" s="35">
        <v>4</v>
      </c>
      <c r="W76" s="35">
        <v>4</v>
      </c>
      <c r="X76" s="35">
        <v>4</v>
      </c>
      <c r="Y76" s="35">
        <v>4</v>
      </c>
      <c r="Z76" s="35">
        <v>3</v>
      </c>
      <c r="AA76" s="35">
        <v>2</v>
      </c>
      <c r="AB76" s="35">
        <v>3</v>
      </c>
      <c r="AC76" s="35">
        <v>4</v>
      </c>
      <c r="AD76" s="35">
        <v>3</v>
      </c>
      <c r="AE76" s="35">
        <v>3</v>
      </c>
      <c r="AF76" s="35"/>
      <c r="AG76" s="35">
        <v>4</v>
      </c>
      <c r="AH76" s="35">
        <v>3</v>
      </c>
      <c r="AI76" s="35">
        <v>4</v>
      </c>
      <c r="AJ76" s="35">
        <v>2</v>
      </c>
      <c r="AK76" s="35">
        <v>4</v>
      </c>
      <c r="AL76" s="35"/>
    </row>
    <row r="77" spans="1:38" ht="12">
      <c r="A77" s="4" t="s">
        <v>201</v>
      </c>
      <c r="B77" s="35">
        <v>3</v>
      </c>
      <c r="C77" s="35">
        <v>3</v>
      </c>
      <c r="D77" s="35">
        <v>3</v>
      </c>
      <c r="E77" s="35">
        <v>4</v>
      </c>
      <c r="F77" s="35">
        <v>2</v>
      </c>
      <c r="G77" s="35">
        <v>3</v>
      </c>
      <c r="H77" s="35"/>
      <c r="I77" s="35">
        <v>2</v>
      </c>
      <c r="J77" s="35">
        <v>2</v>
      </c>
      <c r="K77" s="35">
        <v>2</v>
      </c>
      <c r="L77" s="35">
        <v>4</v>
      </c>
      <c r="M77" s="35">
        <v>1</v>
      </c>
      <c r="N77" s="35">
        <v>2</v>
      </c>
      <c r="O77" s="35">
        <v>3</v>
      </c>
      <c r="P77" s="35">
        <v>4</v>
      </c>
      <c r="Q77" s="35">
        <v>2</v>
      </c>
      <c r="R77" s="35">
        <v>2</v>
      </c>
      <c r="S77" s="35">
        <v>2</v>
      </c>
      <c r="T77" s="35">
        <v>3</v>
      </c>
      <c r="U77" s="35">
        <v>3</v>
      </c>
      <c r="V77" s="35">
        <v>3</v>
      </c>
      <c r="W77" s="35">
        <v>1</v>
      </c>
      <c r="X77" s="35">
        <v>4</v>
      </c>
      <c r="Y77" s="35">
        <v>4</v>
      </c>
      <c r="Z77" s="35">
        <v>3</v>
      </c>
      <c r="AA77" s="35">
        <v>4</v>
      </c>
      <c r="AB77" s="35">
        <v>4</v>
      </c>
      <c r="AC77" s="35">
        <v>3</v>
      </c>
      <c r="AD77" s="35">
        <v>1</v>
      </c>
      <c r="AE77" s="35">
        <v>2</v>
      </c>
      <c r="AF77" s="35"/>
      <c r="AG77" s="35">
        <v>4</v>
      </c>
      <c r="AH77" s="35">
        <v>2</v>
      </c>
      <c r="AI77" s="35">
        <v>2</v>
      </c>
      <c r="AJ77" s="35">
        <v>3</v>
      </c>
      <c r="AK77" s="35">
        <v>4</v>
      </c>
      <c r="AL77" s="35">
        <v>1</v>
      </c>
    </row>
    <row r="78" spans="1:38" ht="12">
      <c r="A78" s="4" t="s">
        <v>202</v>
      </c>
      <c r="B78" s="35">
        <v>3</v>
      </c>
      <c r="C78" s="35">
        <v>2</v>
      </c>
      <c r="D78" s="35">
        <v>3</v>
      </c>
      <c r="E78" s="35">
        <v>3</v>
      </c>
      <c r="F78" s="35">
        <v>1</v>
      </c>
      <c r="G78" s="35">
        <v>3</v>
      </c>
      <c r="H78" s="35"/>
      <c r="I78" s="35">
        <v>2</v>
      </c>
      <c r="J78" s="35">
        <v>1</v>
      </c>
      <c r="K78" s="35">
        <v>1</v>
      </c>
      <c r="L78" s="35">
        <v>4</v>
      </c>
      <c r="M78" s="35">
        <v>1</v>
      </c>
      <c r="N78" s="35">
        <v>1</v>
      </c>
      <c r="O78" s="35">
        <v>2</v>
      </c>
      <c r="P78" s="35">
        <v>3</v>
      </c>
      <c r="Q78" s="35">
        <v>1</v>
      </c>
      <c r="R78" s="35">
        <v>2</v>
      </c>
      <c r="S78" s="35">
        <v>1</v>
      </c>
      <c r="T78" s="35">
        <v>2</v>
      </c>
      <c r="U78" s="35">
        <v>2</v>
      </c>
      <c r="V78" s="35">
        <v>2</v>
      </c>
      <c r="W78" s="35">
        <v>1</v>
      </c>
      <c r="X78" s="35">
        <v>4</v>
      </c>
      <c r="Y78" s="35">
        <v>4</v>
      </c>
      <c r="Z78" s="35">
        <v>2</v>
      </c>
      <c r="AA78" s="35">
        <v>2</v>
      </c>
      <c r="AB78" s="35">
        <v>3</v>
      </c>
      <c r="AC78" s="35">
        <v>1</v>
      </c>
      <c r="AD78" s="35">
        <v>1</v>
      </c>
      <c r="AE78" s="35">
        <v>1</v>
      </c>
      <c r="AF78" s="35">
        <v>1</v>
      </c>
      <c r="AG78" s="35">
        <v>2</v>
      </c>
      <c r="AH78" s="35">
        <v>1</v>
      </c>
      <c r="AI78" s="35">
        <v>1</v>
      </c>
      <c r="AJ78" s="35">
        <v>1</v>
      </c>
      <c r="AK78" s="35">
        <v>4</v>
      </c>
      <c r="AL78" s="35">
        <v>4</v>
      </c>
    </row>
    <row r="79" spans="1:22" ht="12">
      <c r="A79" s="10" t="s">
        <v>203</v>
      </c>
      <c r="B79" s="30" t="s">
        <v>30</v>
      </c>
      <c r="V79" s="30" t="s">
        <v>30</v>
      </c>
    </row>
    <row r="80" spans="1:38" ht="12">
      <c r="A80" s="4" t="s">
        <v>177</v>
      </c>
      <c r="B80" s="32"/>
      <c r="C80" s="32">
        <v>2</v>
      </c>
      <c r="D80" s="32">
        <v>3</v>
      </c>
      <c r="E80" s="32">
        <v>2</v>
      </c>
      <c r="F80" s="32">
        <v>3</v>
      </c>
      <c r="G80" s="32">
        <v>2</v>
      </c>
      <c r="H80" s="32">
        <v>3</v>
      </c>
      <c r="I80" s="32">
        <v>3</v>
      </c>
      <c r="J80" s="32">
        <v>3</v>
      </c>
      <c r="K80" s="32">
        <v>1</v>
      </c>
      <c r="L80" s="32">
        <v>3</v>
      </c>
      <c r="M80" s="32">
        <v>3</v>
      </c>
      <c r="N80" s="32">
        <v>3</v>
      </c>
      <c r="O80" s="32">
        <v>3</v>
      </c>
      <c r="P80" s="32">
        <v>4</v>
      </c>
      <c r="Q80" s="32">
        <v>2</v>
      </c>
      <c r="R80" s="32">
        <v>3</v>
      </c>
      <c r="S80" s="32">
        <v>2</v>
      </c>
      <c r="T80" s="32">
        <v>3</v>
      </c>
      <c r="U80" s="32">
        <v>3</v>
      </c>
      <c r="V80" s="32">
        <v>1</v>
      </c>
      <c r="W80" s="32">
        <v>1</v>
      </c>
      <c r="X80" s="32">
        <v>3</v>
      </c>
      <c r="Y80" s="32">
        <v>3</v>
      </c>
      <c r="Z80" s="32">
        <v>3</v>
      </c>
      <c r="AA80" s="32">
        <v>3</v>
      </c>
      <c r="AB80" s="32">
        <v>2</v>
      </c>
      <c r="AC80" s="32">
        <v>3</v>
      </c>
      <c r="AD80" s="32">
        <v>4</v>
      </c>
      <c r="AE80" s="32">
        <v>3</v>
      </c>
      <c r="AF80" s="32">
        <v>3</v>
      </c>
      <c r="AG80" s="32">
        <v>3</v>
      </c>
      <c r="AH80" s="32">
        <v>3</v>
      </c>
      <c r="AI80" s="32">
        <v>2</v>
      </c>
      <c r="AJ80" s="32">
        <v>4</v>
      </c>
      <c r="AK80" s="32">
        <v>3</v>
      </c>
      <c r="AL80" s="32">
        <v>3</v>
      </c>
    </row>
    <row r="81" spans="1:38" ht="12">
      <c r="A81" s="4" t="s">
        <v>178</v>
      </c>
      <c r="B81" s="32"/>
      <c r="C81" s="32">
        <v>3</v>
      </c>
      <c r="D81" s="32">
        <v>4</v>
      </c>
      <c r="E81" s="32">
        <v>3</v>
      </c>
      <c r="F81" s="32">
        <v>1</v>
      </c>
      <c r="G81" s="32">
        <v>3</v>
      </c>
      <c r="H81" s="32">
        <v>4</v>
      </c>
      <c r="I81" s="32">
        <v>3</v>
      </c>
      <c r="J81" s="32">
        <v>3</v>
      </c>
      <c r="K81" s="32">
        <v>3</v>
      </c>
      <c r="L81" s="32">
        <v>3</v>
      </c>
      <c r="M81" s="32">
        <v>3</v>
      </c>
      <c r="N81" s="32">
        <v>4</v>
      </c>
      <c r="O81" s="32">
        <v>3</v>
      </c>
      <c r="P81" s="32">
        <v>3</v>
      </c>
      <c r="Q81" s="32">
        <v>3</v>
      </c>
      <c r="R81" s="32">
        <v>3</v>
      </c>
      <c r="S81" s="32">
        <v>3</v>
      </c>
      <c r="T81" s="32">
        <v>3</v>
      </c>
      <c r="U81" s="32">
        <v>3</v>
      </c>
      <c r="V81" s="32">
        <v>2</v>
      </c>
      <c r="W81" s="32">
        <v>4</v>
      </c>
      <c r="X81" s="32">
        <v>3</v>
      </c>
      <c r="Y81" s="32">
        <v>3</v>
      </c>
      <c r="Z81" s="32">
        <v>2</v>
      </c>
      <c r="AA81" s="32">
        <v>3</v>
      </c>
      <c r="AB81" s="32">
        <v>2</v>
      </c>
      <c r="AC81" s="32">
        <v>4</v>
      </c>
      <c r="AD81" s="32">
        <v>4</v>
      </c>
      <c r="AE81" s="32">
        <v>3</v>
      </c>
      <c r="AF81" s="32">
        <v>3</v>
      </c>
      <c r="AG81" s="32">
        <v>3</v>
      </c>
      <c r="AH81" s="32">
        <v>3</v>
      </c>
      <c r="AI81" s="32">
        <v>2</v>
      </c>
      <c r="AJ81" s="32">
        <v>4</v>
      </c>
      <c r="AK81" s="32">
        <v>4</v>
      </c>
      <c r="AL81" s="32">
        <v>4</v>
      </c>
    </row>
    <row r="82" spans="1:38" ht="12">
      <c r="A82" s="4" t="s">
        <v>179</v>
      </c>
      <c r="B82" s="32"/>
      <c r="C82" s="32">
        <v>4</v>
      </c>
      <c r="D82" s="32">
        <v>4</v>
      </c>
      <c r="E82" s="32">
        <v>3</v>
      </c>
      <c r="F82" s="32">
        <v>4</v>
      </c>
      <c r="G82" s="32">
        <v>4</v>
      </c>
      <c r="H82" s="32">
        <v>4</v>
      </c>
      <c r="I82" s="32">
        <v>3</v>
      </c>
      <c r="J82" s="32">
        <v>3</v>
      </c>
      <c r="K82" s="32">
        <v>4</v>
      </c>
      <c r="L82" s="32">
        <v>4</v>
      </c>
      <c r="M82" s="32">
        <v>4</v>
      </c>
      <c r="N82" s="32">
        <v>4</v>
      </c>
      <c r="O82" s="32">
        <v>4</v>
      </c>
      <c r="P82" s="32">
        <v>3</v>
      </c>
      <c r="Q82" s="32">
        <v>3</v>
      </c>
      <c r="R82" s="32">
        <v>4</v>
      </c>
      <c r="S82" s="32">
        <v>4</v>
      </c>
      <c r="T82" s="32">
        <v>4</v>
      </c>
      <c r="U82" s="32">
        <v>3</v>
      </c>
      <c r="V82" s="32">
        <v>4</v>
      </c>
      <c r="W82" s="32">
        <v>3</v>
      </c>
      <c r="X82" s="32">
        <v>4</v>
      </c>
      <c r="Y82" s="32">
        <v>3</v>
      </c>
      <c r="Z82" s="32">
        <v>3</v>
      </c>
      <c r="AA82" s="32">
        <v>3</v>
      </c>
      <c r="AB82" s="32">
        <v>2</v>
      </c>
      <c r="AC82" s="32">
        <v>4</v>
      </c>
      <c r="AD82" s="32">
        <v>4</v>
      </c>
      <c r="AE82" s="32">
        <v>3</v>
      </c>
      <c r="AF82" s="32">
        <v>4</v>
      </c>
      <c r="AG82" s="32">
        <v>4</v>
      </c>
      <c r="AH82" s="32">
        <v>4</v>
      </c>
      <c r="AI82" s="32">
        <v>3</v>
      </c>
      <c r="AJ82" s="32">
        <v>4</v>
      </c>
      <c r="AK82" s="32">
        <v>4</v>
      </c>
      <c r="AL82" s="32">
        <v>4</v>
      </c>
    </row>
    <row r="83" spans="1:38" ht="12">
      <c r="A83" s="4" t="s">
        <v>180</v>
      </c>
      <c r="B83" s="32"/>
      <c r="C83" s="32">
        <v>4</v>
      </c>
      <c r="D83" s="32">
        <v>3</v>
      </c>
      <c r="E83" s="32">
        <v>3</v>
      </c>
      <c r="F83" s="32">
        <v>3</v>
      </c>
      <c r="G83" s="32">
        <v>2</v>
      </c>
      <c r="H83" s="32">
        <v>4</v>
      </c>
      <c r="I83" s="32">
        <v>3</v>
      </c>
      <c r="J83" s="32">
        <v>4</v>
      </c>
      <c r="K83" s="32">
        <v>2</v>
      </c>
      <c r="L83" s="32">
        <v>3</v>
      </c>
      <c r="M83" s="32">
        <v>4</v>
      </c>
      <c r="N83" s="32">
        <v>3</v>
      </c>
      <c r="O83" s="32">
        <v>4</v>
      </c>
      <c r="P83" s="32"/>
      <c r="Q83" s="32">
        <v>2</v>
      </c>
      <c r="R83" s="32">
        <v>4</v>
      </c>
      <c r="S83" s="32">
        <v>3</v>
      </c>
      <c r="T83" s="32">
        <v>4</v>
      </c>
      <c r="U83" s="32">
        <v>4</v>
      </c>
      <c r="V83" s="32">
        <v>4</v>
      </c>
      <c r="W83" s="32">
        <v>3</v>
      </c>
      <c r="X83" s="32">
        <v>3</v>
      </c>
      <c r="Y83" s="32">
        <v>3</v>
      </c>
      <c r="Z83" s="32">
        <v>3</v>
      </c>
      <c r="AA83" s="32">
        <v>3</v>
      </c>
      <c r="AB83" s="32">
        <v>2</v>
      </c>
      <c r="AC83" s="32">
        <v>4</v>
      </c>
      <c r="AD83" s="32">
        <v>4</v>
      </c>
      <c r="AE83" s="32">
        <v>3</v>
      </c>
      <c r="AF83" s="32">
        <v>4</v>
      </c>
      <c r="AG83" s="32">
        <v>4</v>
      </c>
      <c r="AH83" s="32">
        <v>3</v>
      </c>
      <c r="AI83" s="32">
        <v>3</v>
      </c>
      <c r="AJ83" s="32">
        <v>4</v>
      </c>
      <c r="AK83" s="32">
        <v>4</v>
      </c>
      <c r="AL83" s="32">
        <v>3</v>
      </c>
    </row>
    <row r="84" spans="1:38" ht="12">
      <c r="A84" s="4" t="s">
        <v>181</v>
      </c>
      <c r="B84" s="32"/>
      <c r="C84" s="32">
        <v>3</v>
      </c>
      <c r="D84" s="32">
        <v>3</v>
      </c>
      <c r="E84" s="32">
        <v>2</v>
      </c>
      <c r="F84" s="32">
        <v>3</v>
      </c>
      <c r="G84" s="32">
        <v>3</v>
      </c>
      <c r="H84" s="32"/>
      <c r="I84" s="32">
        <v>3</v>
      </c>
      <c r="J84" s="32">
        <v>2</v>
      </c>
      <c r="K84" s="32">
        <v>3</v>
      </c>
      <c r="L84" s="32">
        <v>3</v>
      </c>
      <c r="M84" s="32">
        <v>4</v>
      </c>
      <c r="N84" s="32">
        <v>4</v>
      </c>
      <c r="O84" s="32">
        <v>4</v>
      </c>
      <c r="P84" s="32">
        <v>2</v>
      </c>
      <c r="Q84" s="32">
        <v>3</v>
      </c>
      <c r="R84" s="32">
        <v>4</v>
      </c>
      <c r="S84" s="32">
        <v>3</v>
      </c>
      <c r="T84" s="32">
        <v>4</v>
      </c>
      <c r="U84" s="32">
        <v>3</v>
      </c>
      <c r="V84" s="32">
        <v>4</v>
      </c>
      <c r="W84" s="32">
        <v>2</v>
      </c>
      <c r="X84" s="32">
        <v>3</v>
      </c>
      <c r="Y84" s="32">
        <v>3</v>
      </c>
      <c r="Z84" s="32">
        <v>3</v>
      </c>
      <c r="AA84" s="32">
        <v>3</v>
      </c>
      <c r="AB84" s="32">
        <v>3</v>
      </c>
      <c r="AC84" s="32">
        <v>3</v>
      </c>
      <c r="AD84" s="32">
        <v>3</v>
      </c>
      <c r="AE84" s="32">
        <v>3</v>
      </c>
      <c r="AF84" s="32">
        <v>4</v>
      </c>
      <c r="AG84" s="32">
        <v>3</v>
      </c>
      <c r="AH84" s="32">
        <v>3</v>
      </c>
      <c r="AI84" s="32">
        <v>3</v>
      </c>
      <c r="AJ84" s="32">
        <v>1</v>
      </c>
      <c r="AK84" s="32">
        <v>4</v>
      </c>
      <c r="AL84" s="32">
        <v>3</v>
      </c>
    </row>
    <row r="85" spans="1:38" ht="12">
      <c r="A85" s="4" t="s">
        <v>182</v>
      </c>
      <c r="B85" s="32"/>
      <c r="C85" s="32">
        <v>3</v>
      </c>
      <c r="D85" s="32">
        <v>4</v>
      </c>
      <c r="E85" s="32">
        <v>3</v>
      </c>
      <c r="F85" s="32">
        <v>1</v>
      </c>
      <c r="G85" s="32">
        <v>3</v>
      </c>
      <c r="H85" s="32"/>
      <c r="I85" s="32">
        <v>3</v>
      </c>
      <c r="J85" s="32">
        <v>3</v>
      </c>
      <c r="K85" s="32">
        <v>4</v>
      </c>
      <c r="L85" s="32">
        <v>3</v>
      </c>
      <c r="M85" s="32">
        <v>3</v>
      </c>
      <c r="N85" s="32">
        <v>2</v>
      </c>
      <c r="O85" s="32">
        <v>3</v>
      </c>
      <c r="P85" s="32"/>
      <c r="Q85" s="32">
        <v>3</v>
      </c>
      <c r="R85" s="32">
        <v>2</v>
      </c>
      <c r="S85" s="32">
        <v>3</v>
      </c>
      <c r="T85" s="32">
        <v>4</v>
      </c>
      <c r="U85" s="32">
        <v>3</v>
      </c>
      <c r="V85" s="32">
        <v>4</v>
      </c>
      <c r="W85" s="32">
        <v>2</v>
      </c>
      <c r="X85" s="32">
        <v>4</v>
      </c>
      <c r="Y85" s="32">
        <v>3</v>
      </c>
      <c r="Z85" s="32">
        <v>3</v>
      </c>
      <c r="AA85" s="32">
        <v>2</v>
      </c>
      <c r="AB85" s="32">
        <v>3</v>
      </c>
      <c r="AC85" s="32">
        <v>3</v>
      </c>
      <c r="AD85" s="32">
        <v>2</v>
      </c>
      <c r="AE85" s="32">
        <v>3</v>
      </c>
      <c r="AF85" s="32">
        <v>4</v>
      </c>
      <c r="AG85" s="32">
        <v>3</v>
      </c>
      <c r="AH85" s="32">
        <v>1</v>
      </c>
      <c r="AI85" s="32">
        <v>4</v>
      </c>
      <c r="AJ85" s="32">
        <v>2</v>
      </c>
      <c r="AK85" s="32">
        <v>2</v>
      </c>
      <c r="AL85" s="32">
        <v>3</v>
      </c>
    </row>
    <row r="86" spans="1:38" ht="12">
      <c r="A86" s="4" t="s">
        <v>183</v>
      </c>
      <c r="B86" s="32"/>
      <c r="C86" s="32">
        <v>4</v>
      </c>
      <c r="D86" s="32">
        <v>4</v>
      </c>
      <c r="E86" s="32">
        <v>3</v>
      </c>
      <c r="F86" s="32">
        <v>1</v>
      </c>
      <c r="G86" s="32">
        <v>3</v>
      </c>
      <c r="H86" s="32"/>
      <c r="I86" s="32">
        <v>3</v>
      </c>
      <c r="J86" s="32">
        <v>3</v>
      </c>
      <c r="K86" s="32">
        <v>4</v>
      </c>
      <c r="L86" s="32">
        <v>3</v>
      </c>
      <c r="M86" s="32">
        <v>4</v>
      </c>
      <c r="N86" s="32">
        <v>3</v>
      </c>
      <c r="O86" s="32">
        <v>3</v>
      </c>
      <c r="P86" s="32">
        <v>3</v>
      </c>
      <c r="Q86" s="32">
        <v>3</v>
      </c>
      <c r="R86" s="32">
        <v>3</v>
      </c>
      <c r="S86" s="32">
        <v>4</v>
      </c>
      <c r="T86" s="32">
        <v>3</v>
      </c>
      <c r="U86" s="32">
        <v>3</v>
      </c>
      <c r="V86" s="32">
        <v>4</v>
      </c>
      <c r="W86" s="32">
        <v>4</v>
      </c>
      <c r="X86" s="32">
        <v>2</v>
      </c>
      <c r="Y86" s="32">
        <v>3</v>
      </c>
      <c r="Z86" s="32">
        <v>2</v>
      </c>
      <c r="AA86" s="32">
        <v>3</v>
      </c>
      <c r="AB86" s="32">
        <v>3</v>
      </c>
      <c r="AC86" s="32">
        <v>2</v>
      </c>
      <c r="AD86" s="32">
        <v>2</v>
      </c>
      <c r="AE86" s="32">
        <v>2</v>
      </c>
      <c r="AF86" s="32">
        <v>4</v>
      </c>
      <c r="AG86" s="32">
        <v>3</v>
      </c>
      <c r="AH86" s="32">
        <v>2</v>
      </c>
      <c r="AI86" s="32">
        <v>1</v>
      </c>
      <c r="AJ86" s="32">
        <v>1</v>
      </c>
      <c r="AK86" s="32">
        <v>4</v>
      </c>
      <c r="AL86" s="32">
        <v>4</v>
      </c>
    </row>
    <row r="87" spans="1:38" ht="12">
      <c r="A87" s="4" t="s">
        <v>184</v>
      </c>
      <c r="B87" s="32"/>
      <c r="C87" s="32">
        <v>4</v>
      </c>
      <c r="D87" s="32">
        <v>4</v>
      </c>
      <c r="E87" s="32">
        <v>1</v>
      </c>
      <c r="F87" s="32">
        <v>2</v>
      </c>
      <c r="G87" s="32">
        <v>3</v>
      </c>
      <c r="H87" s="32"/>
      <c r="I87" s="32">
        <v>3</v>
      </c>
      <c r="J87" s="32">
        <v>2</v>
      </c>
      <c r="K87" s="32">
        <v>3</v>
      </c>
      <c r="L87" s="32">
        <v>3</v>
      </c>
      <c r="M87" s="32">
        <v>4</v>
      </c>
      <c r="N87" s="32">
        <v>4</v>
      </c>
      <c r="O87" s="32">
        <v>3</v>
      </c>
      <c r="P87" s="32"/>
      <c r="Q87" s="32">
        <v>3</v>
      </c>
      <c r="R87" s="32">
        <v>2</v>
      </c>
      <c r="S87" s="32">
        <v>1</v>
      </c>
      <c r="T87" s="32">
        <v>3</v>
      </c>
      <c r="U87" s="32">
        <v>2</v>
      </c>
      <c r="V87" s="32">
        <v>3</v>
      </c>
      <c r="W87" s="32">
        <v>2</v>
      </c>
      <c r="X87" s="32">
        <v>4</v>
      </c>
      <c r="Y87" s="32">
        <v>3</v>
      </c>
      <c r="Z87" s="32">
        <v>1</v>
      </c>
      <c r="AA87" s="32">
        <v>4</v>
      </c>
      <c r="AB87" s="32">
        <v>4</v>
      </c>
      <c r="AC87" s="32">
        <v>3</v>
      </c>
      <c r="AD87" s="32">
        <v>2</v>
      </c>
      <c r="AE87" s="32">
        <v>1</v>
      </c>
      <c r="AF87" s="32">
        <v>4</v>
      </c>
      <c r="AG87" s="32">
        <v>1</v>
      </c>
      <c r="AH87" s="32">
        <v>4</v>
      </c>
      <c r="AI87" s="32">
        <v>2</v>
      </c>
      <c r="AJ87" s="32">
        <v>3</v>
      </c>
      <c r="AK87" s="32">
        <v>4</v>
      </c>
      <c r="AL87" s="32">
        <v>4</v>
      </c>
    </row>
    <row r="88" spans="1:38" ht="12">
      <c r="A88" s="4" t="s">
        <v>185</v>
      </c>
      <c r="B88" s="32"/>
      <c r="C88" s="32">
        <v>4</v>
      </c>
      <c r="D88" s="32">
        <v>4</v>
      </c>
      <c r="E88" s="32">
        <v>4</v>
      </c>
      <c r="F88" s="32">
        <v>4</v>
      </c>
      <c r="G88" s="32">
        <v>4</v>
      </c>
      <c r="H88" s="32"/>
      <c r="I88" s="32">
        <v>3</v>
      </c>
      <c r="J88" s="32">
        <v>3</v>
      </c>
      <c r="K88" s="32">
        <v>4</v>
      </c>
      <c r="L88" s="32">
        <v>3</v>
      </c>
      <c r="M88" s="32">
        <v>4</v>
      </c>
      <c r="N88" s="32">
        <v>4</v>
      </c>
      <c r="O88" s="32">
        <v>4</v>
      </c>
      <c r="P88" s="32"/>
      <c r="Q88" s="32">
        <v>3</v>
      </c>
      <c r="R88" s="32">
        <v>4</v>
      </c>
      <c r="S88" s="32">
        <v>3</v>
      </c>
      <c r="T88" s="32">
        <v>4</v>
      </c>
      <c r="U88" s="32">
        <v>3</v>
      </c>
      <c r="V88" s="32">
        <v>2</v>
      </c>
      <c r="W88" s="32">
        <v>3</v>
      </c>
      <c r="X88" s="32">
        <v>2</v>
      </c>
      <c r="Y88" s="32">
        <v>3</v>
      </c>
      <c r="Z88" s="32">
        <v>3</v>
      </c>
      <c r="AA88" s="32">
        <v>3</v>
      </c>
      <c r="AB88" s="32">
        <v>4</v>
      </c>
      <c r="AC88" s="32">
        <v>3</v>
      </c>
      <c r="AD88" s="32">
        <v>3</v>
      </c>
      <c r="AE88" s="32">
        <v>4</v>
      </c>
      <c r="AF88" s="32">
        <v>4</v>
      </c>
      <c r="AG88" s="32">
        <v>3</v>
      </c>
      <c r="AH88" s="32">
        <v>4</v>
      </c>
      <c r="AI88" s="32"/>
      <c r="AJ88" s="32">
        <v>3</v>
      </c>
      <c r="AK88" s="32">
        <v>4</v>
      </c>
      <c r="AL88" s="32">
        <v>3</v>
      </c>
    </row>
    <row r="89" spans="1:38" ht="12">
      <c r="A89" s="4" t="s">
        <v>186</v>
      </c>
      <c r="B89" s="32"/>
      <c r="C89" s="32">
        <v>4</v>
      </c>
      <c r="D89" s="32">
        <v>3</v>
      </c>
      <c r="E89" s="32">
        <v>2</v>
      </c>
      <c r="F89" s="32">
        <v>3</v>
      </c>
      <c r="G89" s="32">
        <v>3</v>
      </c>
      <c r="H89" s="32"/>
      <c r="I89" s="32">
        <v>3</v>
      </c>
      <c r="J89" s="32">
        <v>3</v>
      </c>
      <c r="K89" s="32">
        <v>4</v>
      </c>
      <c r="L89" s="32">
        <v>3</v>
      </c>
      <c r="M89" s="32">
        <v>4</v>
      </c>
      <c r="N89" s="32">
        <v>4</v>
      </c>
      <c r="O89" s="32">
        <v>4</v>
      </c>
      <c r="P89" s="32">
        <v>4</v>
      </c>
      <c r="Q89" s="32">
        <v>4</v>
      </c>
      <c r="R89" s="32">
        <v>3</v>
      </c>
      <c r="S89" s="32">
        <v>4</v>
      </c>
      <c r="T89" s="32">
        <v>4</v>
      </c>
      <c r="U89" s="32">
        <v>4</v>
      </c>
      <c r="V89" s="32">
        <v>3</v>
      </c>
      <c r="W89" s="32">
        <v>3</v>
      </c>
      <c r="X89" s="32">
        <v>1</v>
      </c>
      <c r="Y89" s="32">
        <v>3</v>
      </c>
      <c r="Z89" s="32">
        <v>3</v>
      </c>
      <c r="AA89" s="32">
        <v>3</v>
      </c>
      <c r="AB89" s="32">
        <v>4</v>
      </c>
      <c r="AC89" s="32">
        <v>4</v>
      </c>
      <c r="AD89" s="32">
        <v>4</v>
      </c>
      <c r="AE89" s="32">
        <v>3</v>
      </c>
      <c r="AF89" s="32">
        <v>4</v>
      </c>
      <c r="AG89" s="32">
        <v>3</v>
      </c>
      <c r="AH89" s="32">
        <v>4</v>
      </c>
      <c r="AI89" s="32">
        <v>1</v>
      </c>
      <c r="AJ89" s="32">
        <v>4</v>
      </c>
      <c r="AK89" s="32">
        <v>4</v>
      </c>
      <c r="AL89" s="32">
        <v>3</v>
      </c>
    </row>
    <row r="90" spans="1:38" ht="12">
      <c r="A90" s="4" t="s">
        <v>187</v>
      </c>
      <c r="B90" s="32"/>
      <c r="C90" s="32">
        <v>4</v>
      </c>
      <c r="D90" s="32">
        <v>3</v>
      </c>
      <c r="E90" s="32">
        <v>3</v>
      </c>
      <c r="F90" s="32">
        <v>3</v>
      </c>
      <c r="G90" s="32">
        <v>3</v>
      </c>
      <c r="H90" s="32"/>
      <c r="I90" s="32">
        <v>3</v>
      </c>
      <c r="J90" s="32">
        <v>3</v>
      </c>
      <c r="K90" s="32">
        <v>4</v>
      </c>
      <c r="L90" s="32">
        <v>3</v>
      </c>
      <c r="M90" s="32">
        <v>4</v>
      </c>
      <c r="N90" s="32">
        <v>4</v>
      </c>
      <c r="O90" s="32">
        <v>4</v>
      </c>
      <c r="P90" s="32"/>
      <c r="Q90" s="32">
        <v>3</v>
      </c>
      <c r="R90" s="32">
        <v>3</v>
      </c>
      <c r="S90" s="32">
        <v>4</v>
      </c>
      <c r="T90" s="32">
        <v>4</v>
      </c>
      <c r="U90" s="32">
        <v>3</v>
      </c>
      <c r="V90" s="32">
        <v>2</v>
      </c>
      <c r="W90" s="32">
        <v>3</v>
      </c>
      <c r="X90" s="32">
        <v>1</v>
      </c>
      <c r="Y90" s="32">
        <v>3</v>
      </c>
      <c r="Z90" s="32">
        <v>3</v>
      </c>
      <c r="AA90" s="32">
        <v>3</v>
      </c>
      <c r="AB90" s="32">
        <v>3</v>
      </c>
      <c r="AC90" s="32">
        <v>3</v>
      </c>
      <c r="AD90" s="32">
        <v>3</v>
      </c>
      <c r="AE90" s="32">
        <v>3</v>
      </c>
      <c r="AF90" s="32">
        <v>3</v>
      </c>
      <c r="AG90" s="32">
        <v>3</v>
      </c>
      <c r="AH90" s="32">
        <v>3</v>
      </c>
      <c r="AI90" s="32">
        <v>1</v>
      </c>
      <c r="AJ90" s="32">
        <v>4</v>
      </c>
      <c r="AK90" s="32">
        <v>4</v>
      </c>
      <c r="AL90" s="32">
        <v>1</v>
      </c>
    </row>
    <row r="91" spans="1:38" ht="12">
      <c r="A91" s="4" t="s">
        <v>188</v>
      </c>
      <c r="B91" s="32"/>
      <c r="C91" s="32">
        <v>4</v>
      </c>
      <c r="D91" s="32">
        <v>3</v>
      </c>
      <c r="E91" s="32">
        <v>3</v>
      </c>
      <c r="F91" s="32">
        <v>1</v>
      </c>
      <c r="G91" s="32">
        <v>3</v>
      </c>
      <c r="H91" s="32"/>
      <c r="I91" s="32">
        <v>3</v>
      </c>
      <c r="J91" s="32">
        <v>4</v>
      </c>
      <c r="K91" s="32">
        <v>3</v>
      </c>
      <c r="L91" s="32">
        <v>3</v>
      </c>
      <c r="M91" s="32">
        <v>3</v>
      </c>
      <c r="N91" s="32">
        <v>4</v>
      </c>
      <c r="O91" s="32">
        <v>4</v>
      </c>
      <c r="P91" s="32">
        <v>3</v>
      </c>
      <c r="Q91" s="32">
        <v>1</v>
      </c>
      <c r="R91" s="32">
        <v>3</v>
      </c>
      <c r="S91" s="32">
        <v>4</v>
      </c>
      <c r="T91" s="32">
        <v>3</v>
      </c>
      <c r="U91" s="32">
        <v>3</v>
      </c>
      <c r="V91" s="32">
        <v>2</v>
      </c>
      <c r="W91" s="32">
        <v>2</v>
      </c>
      <c r="X91" s="32">
        <v>1</v>
      </c>
      <c r="Y91" s="32">
        <v>3</v>
      </c>
      <c r="Z91" s="32">
        <v>2</v>
      </c>
      <c r="AA91" s="32">
        <v>4</v>
      </c>
      <c r="AB91" s="32">
        <v>3</v>
      </c>
      <c r="AC91" s="32">
        <v>2</v>
      </c>
      <c r="AD91" s="32">
        <v>2</v>
      </c>
      <c r="AE91" s="32">
        <v>3</v>
      </c>
      <c r="AF91" s="32">
        <v>3</v>
      </c>
      <c r="AG91" s="32">
        <v>2</v>
      </c>
      <c r="AH91" s="32">
        <v>1</v>
      </c>
      <c r="AI91" s="32">
        <v>1</v>
      </c>
      <c r="AJ91" s="32">
        <v>3</v>
      </c>
      <c r="AK91" s="32">
        <v>3</v>
      </c>
      <c r="AL91" s="32">
        <v>2</v>
      </c>
    </row>
    <row r="92" spans="1:38" ht="12">
      <c r="A92" s="4" t="s">
        <v>189</v>
      </c>
      <c r="B92" s="32"/>
      <c r="C92" s="32">
        <v>4</v>
      </c>
      <c r="D92" s="32">
        <v>4</v>
      </c>
      <c r="E92" s="32">
        <v>1</v>
      </c>
      <c r="F92" s="32">
        <v>2</v>
      </c>
      <c r="G92" s="32">
        <v>3</v>
      </c>
      <c r="H92" s="32"/>
      <c r="I92" s="32">
        <v>3</v>
      </c>
      <c r="J92" s="32">
        <v>3</v>
      </c>
      <c r="K92" s="32">
        <v>3</v>
      </c>
      <c r="L92" s="32">
        <v>3</v>
      </c>
      <c r="M92" s="32">
        <v>2</v>
      </c>
      <c r="N92" s="32">
        <v>2</v>
      </c>
      <c r="O92" s="32">
        <v>3</v>
      </c>
      <c r="P92" s="32">
        <v>2</v>
      </c>
      <c r="Q92" s="32">
        <v>3</v>
      </c>
      <c r="R92" s="32">
        <v>2</v>
      </c>
      <c r="S92" s="32">
        <v>3</v>
      </c>
      <c r="T92" s="32">
        <v>4</v>
      </c>
      <c r="U92" s="32">
        <v>3</v>
      </c>
      <c r="V92" s="32">
        <v>2</v>
      </c>
      <c r="W92" s="32">
        <v>1</v>
      </c>
      <c r="X92" s="32">
        <v>4</v>
      </c>
      <c r="Y92" s="32">
        <v>3</v>
      </c>
      <c r="Z92" s="32">
        <v>2</v>
      </c>
      <c r="AA92" s="32">
        <v>3</v>
      </c>
      <c r="AB92" s="32">
        <v>3</v>
      </c>
      <c r="AC92" s="32">
        <v>3</v>
      </c>
      <c r="AD92" s="32">
        <v>2</v>
      </c>
      <c r="AE92" s="32">
        <v>3</v>
      </c>
      <c r="AF92" s="32">
        <v>4</v>
      </c>
      <c r="AG92" s="32">
        <v>1</v>
      </c>
      <c r="AH92" s="32">
        <v>4</v>
      </c>
      <c r="AI92" s="32">
        <v>2</v>
      </c>
      <c r="AJ92" s="32">
        <v>2</v>
      </c>
      <c r="AK92" s="32">
        <v>3</v>
      </c>
      <c r="AL92" s="32">
        <v>1</v>
      </c>
    </row>
    <row r="93" spans="1:38" ht="12">
      <c r="A93" s="4" t="s">
        <v>190</v>
      </c>
      <c r="B93" s="32"/>
      <c r="C93" s="32">
        <v>4</v>
      </c>
      <c r="D93" s="32">
        <v>4</v>
      </c>
      <c r="E93" s="32">
        <v>3</v>
      </c>
      <c r="F93" s="32">
        <v>4</v>
      </c>
      <c r="G93" s="32">
        <v>4</v>
      </c>
      <c r="H93" s="32"/>
      <c r="I93" s="32">
        <v>3</v>
      </c>
      <c r="J93" s="32">
        <v>4</v>
      </c>
      <c r="K93" s="32">
        <v>2</v>
      </c>
      <c r="L93" s="32">
        <v>3</v>
      </c>
      <c r="M93" s="32">
        <v>2</v>
      </c>
      <c r="N93" s="32">
        <v>4</v>
      </c>
      <c r="O93" s="32">
        <v>3</v>
      </c>
      <c r="P93" s="32">
        <v>1</v>
      </c>
      <c r="Q93" s="32">
        <v>3</v>
      </c>
      <c r="R93" s="32">
        <v>3</v>
      </c>
      <c r="S93" s="32">
        <v>4</v>
      </c>
      <c r="T93" s="32">
        <v>4</v>
      </c>
      <c r="U93" s="32">
        <v>3</v>
      </c>
      <c r="V93" s="32">
        <v>2</v>
      </c>
      <c r="W93" s="32">
        <v>4</v>
      </c>
      <c r="X93" s="32">
        <v>4</v>
      </c>
      <c r="Y93" s="32">
        <v>3</v>
      </c>
      <c r="Z93" s="32">
        <v>4</v>
      </c>
      <c r="AA93" s="32">
        <v>2</v>
      </c>
      <c r="AB93" s="32">
        <v>2</v>
      </c>
      <c r="AC93" s="32">
        <v>3</v>
      </c>
      <c r="AD93" s="32">
        <v>3</v>
      </c>
      <c r="AE93" s="32">
        <v>3</v>
      </c>
      <c r="AF93" s="32">
        <v>4</v>
      </c>
      <c r="AG93" s="32">
        <v>3</v>
      </c>
      <c r="AH93" s="32"/>
      <c r="AI93" s="32">
        <v>2</v>
      </c>
      <c r="AJ93" s="32">
        <v>4</v>
      </c>
      <c r="AK93" s="32">
        <v>4</v>
      </c>
      <c r="AL93" s="32">
        <v>3</v>
      </c>
    </row>
    <row r="94" spans="1:38" ht="12">
      <c r="A94" s="4" t="s">
        <v>191</v>
      </c>
      <c r="B94" s="32"/>
      <c r="C94" s="32">
        <v>4</v>
      </c>
      <c r="D94" s="32">
        <v>4</v>
      </c>
      <c r="E94" s="32">
        <v>3</v>
      </c>
      <c r="F94" s="32"/>
      <c r="G94" s="32">
        <v>3</v>
      </c>
      <c r="H94" s="32"/>
      <c r="I94" s="32">
        <v>3</v>
      </c>
      <c r="J94" s="32">
        <v>3</v>
      </c>
      <c r="K94" s="32">
        <v>2</v>
      </c>
      <c r="L94" s="32">
        <v>3</v>
      </c>
      <c r="M94" s="32">
        <v>1</v>
      </c>
      <c r="N94" s="32">
        <v>3</v>
      </c>
      <c r="O94" s="32">
        <v>3</v>
      </c>
      <c r="P94" s="32"/>
      <c r="Q94" s="32">
        <v>3</v>
      </c>
      <c r="R94" s="32">
        <v>3</v>
      </c>
      <c r="S94" s="32">
        <v>4</v>
      </c>
      <c r="T94" s="32"/>
      <c r="U94" s="32">
        <v>3</v>
      </c>
      <c r="V94" s="32">
        <v>4</v>
      </c>
      <c r="W94" s="32">
        <v>4</v>
      </c>
      <c r="X94" s="32">
        <v>4</v>
      </c>
      <c r="Y94" s="32">
        <v>3</v>
      </c>
      <c r="Z94" s="32">
        <v>3</v>
      </c>
      <c r="AA94" s="32">
        <v>1</v>
      </c>
      <c r="AB94" s="32">
        <v>2</v>
      </c>
      <c r="AC94" s="32">
        <v>2</v>
      </c>
      <c r="AD94" s="32"/>
      <c r="AE94" s="32">
        <v>3</v>
      </c>
      <c r="AF94" s="32">
        <v>4</v>
      </c>
      <c r="AG94" s="32">
        <v>3</v>
      </c>
      <c r="AH94" s="32"/>
      <c r="AI94" s="32">
        <v>2</v>
      </c>
      <c r="AJ94" s="32">
        <v>2</v>
      </c>
      <c r="AK94" s="32">
        <v>4</v>
      </c>
      <c r="AL94" s="32">
        <v>4</v>
      </c>
    </row>
    <row r="95" spans="1:38" ht="12">
      <c r="A95" s="4" t="s">
        <v>192</v>
      </c>
      <c r="B95" s="32"/>
      <c r="C95" s="32">
        <v>4</v>
      </c>
      <c r="D95" s="32">
        <v>3</v>
      </c>
      <c r="E95" s="32">
        <v>1</v>
      </c>
      <c r="F95" s="32">
        <v>3</v>
      </c>
      <c r="G95" s="32">
        <v>3</v>
      </c>
      <c r="H95" s="32"/>
      <c r="I95" s="32">
        <v>3</v>
      </c>
      <c r="J95" s="32">
        <v>3</v>
      </c>
      <c r="K95" s="32">
        <v>4</v>
      </c>
      <c r="L95" s="32">
        <v>3</v>
      </c>
      <c r="M95" s="32">
        <v>4</v>
      </c>
      <c r="N95" s="32">
        <v>4</v>
      </c>
      <c r="O95" s="32">
        <v>4</v>
      </c>
      <c r="P95" s="32">
        <v>2</v>
      </c>
      <c r="Q95" s="32">
        <v>4</v>
      </c>
      <c r="R95" s="32">
        <v>3</v>
      </c>
      <c r="S95" s="32">
        <v>4</v>
      </c>
      <c r="T95" s="32">
        <v>3</v>
      </c>
      <c r="U95" s="32">
        <v>3</v>
      </c>
      <c r="V95" s="32">
        <v>4</v>
      </c>
      <c r="W95" s="32">
        <v>4</v>
      </c>
      <c r="X95" s="32">
        <v>4</v>
      </c>
      <c r="Y95" s="32">
        <v>3</v>
      </c>
      <c r="Z95" s="32">
        <v>2</v>
      </c>
      <c r="AA95" s="32">
        <v>2</v>
      </c>
      <c r="AB95" s="32">
        <v>2</v>
      </c>
      <c r="AC95" s="32">
        <v>4</v>
      </c>
      <c r="AD95" s="32">
        <v>3</v>
      </c>
      <c r="AE95" s="32">
        <v>3</v>
      </c>
      <c r="AF95" s="32">
        <v>3</v>
      </c>
      <c r="AG95" s="32">
        <v>2</v>
      </c>
      <c r="AH95" s="32">
        <v>1</v>
      </c>
      <c r="AI95" s="32">
        <v>3</v>
      </c>
      <c r="AJ95" s="32">
        <v>2</v>
      </c>
      <c r="AK95" s="32">
        <v>4</v>
      </c>
      <c r="AL95" s="32">
        <v>2</v>
      </c>
    </row>
    <row r="96" spans="1:38" ht="12">
      <c r="A96" s="4" t="s">
        <v>193</v>
      </c>
      <c r="B96" s="32"/>
      <c r="C96" s="32">
        <v>4</v>
      </c>
      <c r="D96" s="32">
        <v>3</v>
      </c>
      <c r="E96" s="32"/>
      <c r="F96" s="32">
        <v>3</v>
      </c>
      <c r="G96" s="32">
        <v>2</v>
      </c>
      <c r="H96" s="32"/>
      <c r="I96" s="32">
        <v>3</v>
      </c>
      <c r="J96" s="32">
        <v>3</v>
      </c>
      <c r="K96" s="32">
        <v>3</v>
      </c>
      <c r="L96" s="32">
        <v>3</v>
      </c>
      <c r="M96" s="32">
        <v>4</v>
      </c>
      <c r="N96" s="32">
        <v>4</v>
      </c>
      <c r="O96" s="32">
        <v>4</v>
      </c>
      <c r="P96" s="32">
        <v>3</v>
      </c>
      <c r="Q96" s="32">
        <v>3</v>
      </c>
      <c r="R96" s="32">
        <v>3</v>
      </c>
      <c r="S96" s="32">
        <v>1</v>
      </c>
      <c r="T96" s="32">
        <v>3</v>
      </c>
      <c r="U96" s="32">
        <v>3</v>
      </c>
      <c r="V96" s="32">
        <v>4</v>
      </c>
      <c r="W96" s="32">
        <v>4</v>
      </c>
      <c r="X96" s="32">
        <v>4</v>
      </c>
      <c r="Y96" s="32">
        <v>3</v>
      </c>
      <c r="Z96" s="32">
        <v>2</v>
      </c>
      <c r="AA96" s="32">
        <v>1</v>
      </c>
      <c r="AB96" s="32">
        <v>1</v>
      </c>
      <c r="AC96" s="32">
        <v>3</v>
      </c>
      <c r="AD96" s="32">
        <v>3</v>
      </c>
      <c r="AE96" s="32">
        <v>3</v>
      </c>
      <c r="AF96" s="32">
        <v>3</v>
      </c>
      <c r="AG96" s="32">
        <v>2</v>
      </c>
      <c r="AH96" s="32">
        <v>1</v>
      </c>
      <c r="AI96" s="32">
        <v>3</v>
      </c>
      <c r="AJ96" s="32">
        <v>1</v>
      </c>
      <c r="AK96" s="32">
        <v>3</v>
      </c>
      <c r="AL96" s="32">
        <v>1</v>
      </c>
    </row>
    <row r="97" spans="1:38" ht="12">
      <c r="A97" s="4" t="s">
        <v>194</v>
      </c>
      <c r="B97" s="32"/>
      <c r="C97" s="32">
        <v>4</v>
      </c>
      <c r="D97" s="32">
        <v>4</v>
      </c>
      <c r="E97" s="32">
        <v>2</v>
      </c>
      <c r="F97" s="32">
        <v>4</v>
      </c>
      <c r="G97" s="32">
        <v>2</v>
      </c>
      <c r="H97" s="32"/>
      <c r="I97" s="32">
        <v>3</v>
      </c>
      <c r="J97" s="32">
        <v>3</v>
      </c>
      <c r="K97" s="32">
        <v>1</v>
      </c>
      <c r="L97" s="32">
        <v>4</v>
      </c>
      <c r="M97" s="32">
        <v>3</v>
      </c>
      <c r="N97" s="32">
        <v>3</v>
      </c>
      <c r="O97" s="32">
        <v>4</v>
      </c>
      <c r="P97" s="32">
        <v>2</v>
      </c>
      <c r="Q97" s="32">
        <v>4</v>
      </c>
      <c r="R97" s="32">
        <v>3</v>
      </c>
      <c r="S97" s="32">
        <v>3</v>
      </c>
      <c r="T97" s="32">
        <v>3</v>
      </c>
      <c r="U97" s="32">
        <v>3</v>
      </c>
      <c r="V97" s="32">
        <v>4</v>
      </c>
      <c r="W97" s="32">
        <v>4</v>
      </c>
      <c r="X97" s="32">
        <v>4</v>
      </c>
      <c r="Y97" s="32">
        <v>3</v>
      </c>
      <c r="Z97" s="32">
        <v>2</v>
      </c>
      <c r="AA97" s="32">
        <v>1</v>
      </c>
      <c r="AB97" s="32">
        <v>1</v>
      </c>
      <c r="AC97" s="32">
        <v>4</v>
      </c>
      <c r="AD97" s="32">
        <v>3</v>
      </c>
      <c r="AE97" s="32">
        <v>3</v>
      </c>
      <c r="AF97" s="32">
        <v>3</v>
      </c>
      <c r="AG97" s="32">
        <v>3</v>
      </c>
      <c r="AH97" s="32">
        <v>1</v>
      </c>
      <c r="AI97" s="32">
        <v>4</v>
      </c>
      <c r="AJ97" s="32">
        <v>4</v>
      </c>
      <c r="AK97" s="32">
        <v>4</v>
      </c>
      <c r="AL97" s="32">
        <v>1</v>
      </c>
    </row>
    <row r="98" spans="1:38" ht="12">
      <c r="A98" s="4" t="s">
        <v>195</v>
      </c>
      <c r="B98" s="32"/>
      <c r="C98" s="32">
        <v>4</v>
      </c>
      <c r="D98" s="32">
        <v>3</v>
      </c>
      <c r="E98" s="32">
        <v>2</v>
      </c>
      <c r="F98" s="32">
        <v>1</v>
      </c>
      <c r="G98" s="32">
        <v>3</v>
      </c>
      <c r="H98" s="32"/>
      <c r="I98" s="32">
        <v>3</v>
      </c>
      <c r="J98" s="32">
        <v>4</v>
      </c>
      <c r="K98" s="32">
        <v>1</v>
      </c>
      <c r="L98" s="32">
        <v>3</v>
      </c>
      <c r="M98" s="32">
        <v>3</v>
      </c>
      <c r="N98" s="32">
        <v>3</v>
      </c>
      <c r="O98" s="32">
        <v>3</v>
      </c>
      <c r="P98" s="32">
        <v>1</v>
      </c>
      <c r="Q98" s="32">
        <v>2</v>
      </c>
      <c r="R98" s="32">
        <v>3</v>
      </c>
      <c r="S98" s="32">
        <v>3</v>
      </c>
      <c r="T98" s="32">
        <v>2</v>
      </c>
      <c r="U98" s="32">
        <v>3</v>
      </c>
      <c r="V98" s="32">
        <v>1</v>
      </c>
      <c r="W98" s="32">
        <v>4</v>
      </c>
      <c r="X98" s="32">
        <v>4</v>
      </c>
      <c r="Y98" s="32">
        <v>4</v>
      </c>
      <c r="Z98" s="32">
        <v>2</v>
      </c>
      <c r="AA98" s="32">
        <v>2</v>
      </c>
      <c r="AB98" s="32">
        <v>1</v>
      </c>
      <c r="AC98" s="32">
        <v>4</v>
      </c>
      <c r="AD98" s="32">
        <v>2</v>
      </c>
      <c r="AE98" s="32">
        <v>2</v>
      </c>
      <c r="AF98" s="32">
        <v>3</v>
      </c>
      <c r="AG98" s="32">
        <v>2</v>
      </c>
      <c r="AH98" s="32">
        <v>2</v>
      </c>
      <c r="AI98" s="32">
        <v>2</v>
      </c>
      <c r="AJ98" s="32">
        <v>1</v>
      </c>
      <c r="AK98" s="32">
        <v>3</v>
      </c>
      <c r="AL98" s="32">
        <v>4</v>
      </c>
    </row>
    <row r="99" spans="1:38" ht="12">
      <c r="A99" s="4" t="s">
        <v>196</v>
      </c>
      <c r="B99" s="32"/>
      <c r="C99" s="32">
        <v>4</v>
      </c>
      <c r="D99" s="32">
        <v>2</v>
      </c>
      <c r="E99" s="32">
        <v>2</v>
      </c>
      <c r="F99" s="32">
        <v>1</v>
      </c>
      <c r="G99" s="32">
        <v>3</v>
      </c>
      <c r="H99" s="32"/>
      <c r="I99" s="32">
        <v>3</v>
      </c>
      <c r="J99" s="32">
        <v>2</v>
      </c>
      <c r="K99" s="32">
        <v>3</v>
      </c>
      <c r="L99" s="32">
        <v>3</v>
      </c>
      <c r="M99" s="32">
        <v>3</v>
      </c>
      <c r="N99" s="32">
        <v>4</v>
      </c>
      <c r="O99" s="32">
        <v>3</v>
      </c>
      <c r="P99" s="32">
        <v>2</v>
      </c>
      <c r="Q99" s="32">
        <v>2</v>
      </c>
      <c r="R99" s="32">
        <v>3</v>
      </c>
      <c r="S99" s="32">
        <v>2</v>
      </c>
      <c r="T99" s="32">
        <v>2</v>
      </c>
      <c r="U99" s="32">
        <v>3</v>
      </c>
      <c r="V99" s="32">
        <v>2</v>
      </c>
      <c r="W99" s="32"/>
      <c r="X99" s="32">
        <v>4</v>
      </c>
      <c r="Y99" s="32">
        <v>4</v>
      </c>
      <c r="Z99" s="32">
        <v>2</v>
      </c>
      <c r="AA99" s="32">
        <v>2</v>
      </c>
      <c r="AB99" s="32">
        <v>1</v>
      </c>
      <c r="AC99" s="32">
        <v>1</v>
      </c>
      <c r="AD99" s="32">
        <v>2</v>
      </c>
      <c r="AE99" s="32">
        <v>3</v>
      </c>
      <c r="AF99" s="32">
        <v>4</v>
      </c>
      <c r="AG99" s="32">
        <v>2</v>
      </c>
      <c r="AH99" s="32">
        <v>2</v>
      </c>
      <c r="AI99" s="32">
        <v>1</v>
      </c>
      <c r="AJ99" s="32">
        <v>2</v>
      </c>
      <c r="AK99" s="32">
        <v>3</v>
      </c>
      <c r="AL99" s="32">
        <v>3</v>
      </c>
    </row>
    <row r="100" spans="1:38" ht="12">
      <c r="A100" s="4" t="s">
        <v>197</v>
      </c>
      <c r="B100" s="32"/>
      <c r="C100" s="32">
        <v>4</v>
      </c>
      <c r="D100" s="32">
        <v>3</v>
      </c>
      <c r="E100" s="32">
        <v>3</v>
      </c>
      <c r="F100" s="32">
        <v>3</v>
      </c>
      <c r="G100" s="32">
        <v>3</v>
      </c>
      <c r="H100" s="32"/>
      <c r="I100" s="32">
        <v>3</v>
      </c>
      <c r="J100" s="32">
        <v>3</v>
      </c>
      <c r="K100" s="32">
        <v>2</v>
      </c>
      <c r="L100" s="32">
        <v>4</v>
      </c>
      <c r="M100" s="32">
        <v>4</v>
      </c>
      <c r="N100" s="32">
        <v>4</v>
      </c>
      <c r="O100" s="32">
        <v>3</v>
      </c>
      <c r="P100" s="32">
        <v>3</v>
      </c>
      <c r="Q100" s="32">
        <v>3</v>
      </c>
      <c r="R100" s="32">
        <v>3</v>
      </c>
      <c r="S100" s="32">
        <v>3</v>
      </c>
      <c r="T100" s="32">
        <v>4</v>
      </c>
      <c r="U100" s="32">
        <v>3</v>
      </c>
      <c r="V100" s="32">
        <v>4</v>
      </c>
      <c r="W100" s="32">
        <v>4</v>
      </c>
      <c r="X100" s="32">
        <v>4</v>
      </c>
      <c r="Y100" s="32">
        <v>4</v>
      </c>
      <c r="Z100" s="32">
        <v>3</v>
      </c>
      <c r="AA100" s="32">
        <v>3</v>
      </c>
      <c r="AB100" s="32">
        <v>2</v>
      </c>
      <c r="AC100" s="32">
        <v>3</v>
      </c>
      <c r="AD100" s="32">
        <v>4</v>
      </c>
      <c r="AE100" s="32">
        <v>3</v>
      </c>
      <c r="AF100" s="32">
        <v>4</v>
      </c>
      <c r="AG100" s="32">
        <v>3</v>
      </c>
      <c r="AH100" s="32">
        <v>3</v>
      </c>
      <c r="AI100" s="32">
        <v>2</v>
      </c>
      <c r="AJ100" s="32">
        <v>3</v>
      </c>
      <c r="AK100" s="32">
        <v>4</v>
      </c>
      <c r="AL100" s="32">
        <v>4</v>
      </c>
    </row>
    <row r="101" spans="1:38" ht="12">
      <c r="A101" s="4" t="s">
        <v>198</v>
      </c>
      <c r="B101" s="32"/>
      <c r="C101" s="32">
        <v>4</v>
      </c>
      <c r="D101" s="32">
        <v>3</v>
      </c>
      <c r="E101" s="32">
        <v>2</v>
      </c>
      <c r="F101" s="32">
        <v>3</v>
      </c>
      <c r="G101" s="32">
        <v>3</v>
      </c>
      <c r="H101" s="32"/>
      <c r="I101" s="32">
        <v>3</v>
      </c>
      <c r="J101" s="32">
        <v>3</v>
      </c>
      <c r="K101" s="32">
        <v>3</v>
      </c>
      <c r="L101" s="32">
        <v>4</v>
      </c>
      <c r="M101" s="32">
        <v>4</v>
      </c>
      <c r="N101" s="32">
        <v>4</v>
      </c>
      <c r="O101" s="32">
        <v>3</v>
      </c>
      <c r="P101" s="32">
        <v>4</v>
      </c>
      <c r="Q101" s="32">
        <v>3</v>
      </c>
      <c r="R101" s="32">
        <v>3</v>
      </c>
      <c r="S101" s="32">
        <v>4</v>
      </c>
      <c r="T101" s="32">
        <v>3</v>
      </c>
      <c r="U101" s="32">
        <v>3</v>
      </c>
      <c r="V101" s="32">
        <v>3</v>
      </c>
      <c r="W101" s="32">
        <v>4</v>
      </c>
      <c r="X101" s="32">
        <v>4</v>
      </c>
      <c r="Y101" s="32">
        <v>4</v>
      </c>
      <c r="Z101" s="32">
        <v>2</v>
      </c>
      <c r="AA101" s="32">
        <v>3</v>
      </c>
      <c r="AB101" s="32">
        <v>2</v>
      </c>
      <c r="AC101" s="32">
        <v>4</v>
      </c>
      <c r="AD101" s="32">
        <v>3</v>
      </c>
      <c r="AE101" s="32">
        <v>3</v>
      </c>
      <c r="AF101" s="32">
        <v>3</v>
      </c>
      <c r="AG101" s="32">
        <v>3</v>
      </c>
      <c r="AH101" s="32">
        <v>2</v>
      </c>
      <c r="AI101" s="32">
        <v>2</v>
      </c>
      <c r="AJ101" s="32">
        <v>4</v>
      </c>
      <c r="AK101" s="32">
        <v>4</v>
      </c>
      <c r="AL101" s="32">
        <v>4</v>
      </c>
    </row>
    <row r="102" spans="1:38" ht="12">
      <c r="A102" s="4" t="s">
        <v>199</v>
      </c>
      <c r="B102" s="32"/>
      <c r="C102" s="32">
        <v>4</v>
      </c>
      <c r="D102" s="32">
        <v>3</v>
      </c>
      <c r="E102" s="32">
        <v>3</v>
      </c>
      <c r="F102" s="32">
        <v>1</v>
      </c>
      <c r="G102" s="32">
        <v>3</v>
      </c>
      <c r="H102" s="32"/>
      <c r="I102" s="32">
        <v>3</v>
      </c>
      <c r="J102" s="32">
        <v>3</v>
      </c>
      <c r="K102" s="32">
        <v>2</v>
      </c>
      <c r="L102" s="32">
        <v>2</v>
      </c>
      <c r="M102" s="32">
        <v>2</v>
      </c>
      <c r="N102" s="32">
        <v>3</v>
      </c>
      <c r="O102" s="32">
        <v>3</v>
      </c>
      <c r="P102" s="32">
        <v>2</v>
      </c>
      <c r="Q102" s="32">
        <v>4</v>
      </c>
      <c r="R102" s="32">
        <v>3</v>
      </c>
      <c r="S102" s="32">
        <v>1</v>
      </c>
      <c r="T102" s="32">
        <v>3</v>
      </c>
      <c r="U102" s="32">
        <v>3</v>
      </c>
      <c r="V102" s="32">
        <v>2</v>
      </c>
      <c r="W102" s="32">
        <v>4</v>
      </c>
      <c r="X102" s="32">
        <v>4</v>
      </c>
      <c r="Y102" s="32">
        <v>4</v>
      </c>
      <c r="Z102" s="32">
        <v>2</v>
      </c>
      <c r="AA102" s="32">
        <v>2</v>
      </c>
      <c r="AB102" s="32">
        <v>2</v>
      </c>
      <c r="AC102" s="32">
        <v>1</v>
      </c>
      <c r="AD102" s="32">
        <v>3</v>
      </c>
      <c r="AE102" s="32">
        <v>3</v>
      </c>
      <c r="AF102" s="32">
        <v>3</v>
      </c>
      <c r="AG102" s="32">
        <v>3</v>
      </c>
      <c r="AH102" s="32">
        <v>2</v>
      </c>
      <c r="AI102" s="32">
        <v>2</v>
      </c>
      <c r="AJ102" s="32">
        <v>1</v>
      </c>
      <c r="AK102" s="32">
        <v>3</v>
      </c>
      <c r="AL102" s="32">
        <v>4</v>
      </c>
    </row>
    <row r="103" spans="1:38" ht="12">
      <c r="A103" s="4" t="s">
        <v>200</v>
      </c>
      <c r="B103" s="32"/>
      <c r="C103" s="32">
        <v>4</v>
      </c>
      <c r="D103" s="32">
        <v>3</v>
      </c>
      <c r="E103" s="32">
        <v>2</v>
      </c>
      <c r="F103" s="32">
        <v>4</v>
      </c>
      <c r="G103" s="32">
        <v>3</v>
      </c>
      <c r="H103" s="32"/>
      <c r="I103" s="32">
        <v>3</v>
      </c>
      <c r="J103" s="32">
        <v>3</v>
      </c>
      <c r="K103" s="32">
        <v>4</v>
      </c>
      <c r="L103" s="32">
        <v>3</v>
      </c>
      <c r="M103" s="32">
        <v>4</v>
      </c>
      <c r="N103" s="32">
        <v>4</v>
      </c>
      <c r="O103" s="32">
        <v>3</v>
      </c>
      <c r="P103" s="32">
        <v>3</v>
      </c>
      <c r="Q103" s="32">
        <v>4</v>
      </c>
      <c r="R103" s="32">
        <v>3</v>
      </c>
      <c r="S103" s="32">
        <v>3</v>
      </c>
      <c r="T103" s="32">
        <v>3</v>
      </c>
      <c r="U103" s="32">
        <v>2</v>
      </c>
      <c r="V103" s="32">
        <v>3</v>
      </c>
      <c r="W103" s="32">
        <v>2</v>
      </c>
      <c r="X103" s="32">
        <v>4</v>
      </c>
      <c r="Y103" s="32">
        <v>4</v>
      </c>
      <c r="Z103" s="32">
        <v>3</v>
      </c>
      <c r="AA103" s="32">
        <v>3</v>
      </c>
      <c r="AB103" s="32">
        <v>3</v>
      </c>
      <c r="AC103" s="32">
        <v>3</v>
      </c>
      <c r="AD103" s="32">
        <v>3</v>
      </c>
      <c r="AE103" s="32">
        <v>3</v>
      </c>
      <c r="AF103" s="32">
        <v>3</v>
      </c>
      <c r="AG103" s="32">
        <v>4</v>
      </c>
      <c r="AH103" s="32">
        <v>3</v>
      </c>
      <c r="AI103" s="32">
        <v>2</v>
      </c>
      <c r="AJ103" s="32">
        <v>4</v>
      </c>
      <c r="AK103" s="32">
        <v>4</v>
      </c>
      <c r="AL103" s="32">
        <v>1</v>
      </c>
    </row>
    <row r="104" spans="1:38" ht="12">
      <c r="A104" s="4" t="s">
        <v>201</v>
      </c>
      <c r="B104" s="32"/>
      <c r="C104" s="32">
        <v>4</v>
      </c>
      <c r="D104" s="32">
        <v>4</v>
      </c>
      <c r="E104" s="32">
        <v>1</v>
      </c>
      <c r="F104" s="32">
        <v>1</v>
      </c>
      <c r="G104" s="32">
        <v>3</v>
      </c>
      <c r="H104" s="32"/>
      <c r="I104" s="32">
        <v>3</v>
      </c>
      <c r="J104" s="32">
        <v>3</v>
      </c>
      <c r="K104" s="32">
        <v>2</v>
      </c>
      <c r="L104" s="32">
        <v>3</v>
      </c>
      <c r="M104" s="32">
        <v>1</v>
      </c>
      <c r="N104" s="32">
        <v>3</v>
      </c>
      <c r="O104" s="32">
        <v>3</v>
      </c>
      <c r="P104" s="32">
        <v>2</v>
      </c>
      <c r="Q104" s="32">
        <v>2</v>
      </c>
      <c r="R104" s="32">
        <v>3</v>
      </c>
      <c r="S104" s="32">
        <v>3</v>
      </c>
      <c r="T104" s="32">
        <v>2</v>
      </c>
      <c r="U104" s="32">
        <v>3</v>
      </c>
      <c r="V104" s="32">
        <v>3</v>
      </c>
      <c r="W104" s="32">
        <v>3</v>
      </c>
      <c r="X104" s="32">
        <v>4</v>
      </c>
      <c r="Y104" s="32">
        <v>4</v>
      </c>
      <c r="Z104" s="32">
        <v>2</v>
      </c>
      <c r="AA104" s="32">
        <v>4</v>
      </c>
      <c r="AB104" s="32">
        <v>3</v>
      </c>
      <c r="AC104" s="32">
        <v>3</v>
      </c>
      <c r="AD104" s="32">
        <v>1</v>
      </c>
      <c r="AE104" s="32">
        <v>3</v>
      </c>
      <c r="AF104" s="32">
        <v>2</v>
      </c>
      <c r="AG104" s="32">
        <v>2</v>
      </c>
      <c r="AH104" s="32">
        <v>2</v>
      </c>
      <c r="AI104" s="32">
        <v>2</v>
      </c>
      <c r="AJ104" s="32">
        <v>4</v>
      </c>
      <c r="AK104" s="32">
        <v>4</v>
      </c>
      <c r="AL104" s="32">
        <v>2</v>
      </c>
    </row>
    <row r="105" spans="1:38" ht="12">
      <c r="A105" s="4" t="s">
        <v>202</v>
      </c>
      <c r="B105" s="32"/>
      <c r="C105" s="32"/>
      <c r="D105" s="32">
        <v>3</v>
      </c>
      <c r="E105" s="32">
        <v>2</v>
      </c>
      <c r="F105" s="32">
        <v>2</v>
      </c>
      <c r="G105" s="32">
        <v>3</v>
      </c>
      <c r="H105" s="32"/>
      <c r="I105" s="32">
        <v>2</v>
      </c>
      <c r="J105" s="32">
        <v>1</v>
      </c>
      <c r="K105" s="32">
        <v>3</v>
      </c>
      <c r="L105" s="32">
        <v>3</v>
      </c>
      <c r="M105" s="32">
        <v>2</v>
      </c>
      <c r="N105" s="32">
        <v>1</v>
      </c>
      <c r="O105" s="32">
        <v>3</v>
      </c>
      <c r="P105" s="32">
        <v>1</v>
      </c>
      <c r="Q105" s="32">
        <v>1</v>
      </c>
      <c r="R105" s="32">
        <v>3</v>
      </c>
      <c r="S105" s="32"/>
      <c r="T105" s="32">
        <v>1</v>
      </c>
      <c r="U105" s="32">
        <v>2</v>
      </c>
      <c r="V105" s="32">
        <v>3</v>
      </c>
      <c r="W105" s="32">
        <v>1</v>
      </c>
      <c r="X105" s="32">
        <v>4</v>
      </c>
      <c r="Y105" s="32">
        <v>4</v>
      </c>
      <c r="Z105" s="32">
        <v>2</v>
      </c>
      <c r="AA105" s="32">
        <v>3</v>
      </c>
      <c r="AB105" s="32">
        <v>3</v>
      </c>
      <c r="AC105" s="32">
        <v>3</v>
      </c>
      <c r="AD105" s="32">
        <v>2</v>
      </c>
      <c r="AE105" s="32">
        <v>3</v>
      </c>
      <c r="AF105" s="32">
        <v>3</v>
      </c>
      <c r="AG105" s="32">
        <v>4</v>
      </c>
      <c r="AH105" s="32">
        <v>2</v>
      </c>
      <c r="AI105" s="32">
        <v>4</v>
      </c>
      <c r="AJ105" s="32">
        <v>3</v>
      </c>
      <c r="AK105" s="32">
        <v>4</v>
      </c>
      <c r="AL105" s="32">
        <v>3</v>
      </c>
    </row>
    <row r="106" spans="1:22" ht="12">
      <c r="A106" s="10" t="s">
        <v>204</v>
      </c>
      <c r="B106" s="30" t="s">
        <v>30</v>
      </c>
      <c r="V106" s="30" t="s">
        <v>30</v>
      </c>
    </row>
    <row r="107" spans="1:38" ht="12">
      <c r="A107" s="4" t="s">
        <v>205</v>
      </c>
      <c r="B107" s="32">
        <v>4</v>
      </c>
      <c r="C107" s="32">
        <v>4</v>
      </c>
      <c r="D107" s="32">
        <v>3</v>
      </c>
      <c r="E107" s="32">
        <v>3</v>
      </c>
      <c r="F107" s="32">
        <v>4</v>
      </c>
      <c r="G107" s="32">
        <v>4</v>
      </c>
      <c r="H107" s="32">
        <v>4</v>
      </c>
      <c r="I107" s="32">
        <v>4</v>
      </c>
      <c r="J107" s="32">
        <v>2</v>
      </c>
      <c r="K107" s="32">
        <v>3</v>
      </c>
      <c r="L107" s="32">
        <v>4</v>
      </c>
      <c r="M107" s="32">
        <v>3</v>
      </c>
      <c r="N107" s="32">
        <v>4</v>
      </c>
      <c r="O107" s="32">
        <v>4</v>
      </c>
      <c r="P107" s="32">
        <v>4</v>
      </c>
      <c r="Q107" s="32">
        <v>4</v>
      </c>
      <c r="R107" s="32">
        <v>3</v>
      </c>
      <c r="S107" s="32">
        <v>3</v>
      </c>
      <c r="T107" s="32">
        <v>3</v>
      </c>
      <c r="U107" s="32">
        <v>4</v>
      </c>
      <c r="V107" s="32">
        <v>3</v>
      </c>
      <c r="W107" s="32">
        <v>2</v>
      </c>
      <c r="X107" s="32">
        <v>3</v>
      </c>
      <c r="Y107" s="32">
        <v>3</v>
      </c>
      <c r="Z107" s="32">
        <v>3</v>
      </c>
      <c r="AA107" s="32">
        <v>4</v>
      </c>
      <c r="AB107" s="32">
        <v>4</v>
      </c>
      <c r="AC107" s="32">
        <v>2</v>
      </c>
      <c r="AD107" s="32">
        <v>3</v>
      </c>
      <c r="AE107" s="32">
        <v>4</v>
      </c>
      <c r="AF107" s="32">
        <v>4</v>
      </c>
      <c r="AG107" s="32">
        <v>4</v>
      </c>
      <c r="AH107" s="32">
        <v>3</v>
      </c>
      <c r="AI107" s="32">
        <v>2</v>
      </c>
      <c r="AJ107" s="32">
        <v>3</v>
      </c>
      <c r="AK107" s="32">
        <v>4</v>
      </c>
      <c r="AL107" s="32">
        <v>3</v>
      </c>
    </row>
    <row r="108" spans="1:38" ht="12">
      <c r="A108" s="4" t="s">
        <v>206</v>
      </c>
      <c r="B108" s="32">
        <v>4</v>
      </c>
      <c r="C108" s="32">
        <v>4</v>
      </c>
      <c r="D108" s="32">
        <v>4</v>
      </c>
      <c r="E108" s="32">
        <v>2</v>
      </c>
      <c r="F108" s="32">
        <v>4</v>
      </c>
      <c r="G108" s="32">
        <v>4</v>
      </c>
      <c r="H108" s="32">
        <v>4</v>
      </c>
      <c r="I108" s="32">
        <v>4</v>
      </c>
      <c r="J108" s="32">
        <v>3</v>
      </c>
      <c r="K108" s="32">
        <v>3</v>
      </c>
      <c r="L108" s="32">
        <v>4</v>
      </c>
      <c r="M108" s="32">
        <v>3</v>
      </c>
      <c r="N108" s="32">
        <v>4</v>
      </c>
      <c r="O108" s="32">
        <v>4</v>
      </c>
      <c r="P108" s="32">
        <v>3</v>
      </c>
      <c r="Q108" s="32">
        <v>4</v>
      </c>
      <c r="R108" s="32">
        <v>4</v>
      </c>
      <c r="S108" s="32">
        <v>3</v>
      </c>
      <c r="T108" s="32">
        <v>4</v>
      </c>
      <c r="U108" s="32">
        <v>4</v>
      </c>
      <c r="V108" s="32">
        <v>4</v>
      </c>
      <c r="W108" s="32">
        <v>3</v>
      </c>
      <c r="X108" s="32">
        <v>4</v>
      </c>
      <c r="Y108" s="32">
        <v>3</v>
      </c>
      <c r="Z108" s="32">
        <v>3</v>
      </c>
      <c r="AA108" s="32">
        <v>3</v>
      </c>
      <c r="AB108" s="32">
        <v>4</v>
      </c>
      <c r="AC108" s="32">
        <v>3</v>
      </c>
      <c r="AD108" s="32">
        <v>4</v>
      </c>
      <c r="AE108" s="32">
        <v>4</v>
      </c>
      <c r="AF108" s="32">
        <v>4</v>
      </c>
      <c r="AG108" s="32">
        <v>4</v>
      </c>
      <c r="AH108" s="32">
        <v>3</v>
      </c>
      <c r="AI108" s="32">
        <v>2</v>
      </c>
      <c r="AJ108" s="32">
        <v>1</v>
      </c>
      <c r="AK108" s="32">
        <v>4</v>
      </c>
      <c r="AL108" s="32">
        <v>4</v>
      </c>
    </row>
    <row r="109" spans="1:38" ht="12">
      <c r="A109" s="4" t="s">
        <v>207</v>
      </c>
      <c r="B109" s="32">
        <v>3</v>
      </c>
      <c r="C109" s="32">
        <v>3</v>
      </c>
      <c r="D109" s="32">
        <v>3</v>
      </c>
      <c r="E109" s="32">
        <v>1</v>
      </c>
      <c r="F109" s="32">
        <v>4</v>
      </c>
      <c r="G109" s="32">
        <v>3</v>
      </c>
      <c r="H109" s="32">
        <v>4</v>
      </c>
      <c r="I109" s="32"/>
      <c r="J109" s="32">
        <v>2</v>
      </c>
      <c r="K109" s="32">
        <v>3</v>
      </c>
      <c r="L109" s="32">
        <v>4</v>
      </c>
      <c r="M109" s="32">
        <v>1</v>
      </c>
      <c r="N109" s="32">
        <v>4</v>
      </c>
      <c r="O109" s="32">
        <v>4</v>
      </c>
      <c r="P109" s="32">
        <v>1</v>
      </c>
      <c r="Q109" s="32">
        <v>4</v>
      </c>
      <c r="R109" s="32">
        <v>3</v>
      </c>
      <c r="S109" s="32">
        <v>3</v>
      </c>
      <c r="T109" s="32">
        <v>4</v>
      </c>
      <c r="U109" s="32">
        <v>4</v>
      </c>
      <c r="V109" s="32">
        <v>3</v>
      </c>
      <c r="W109" s="32">
        <v>3</v>
      </c>
      <c r="X109" s="32">
        <v>2</v>
      </c>
      <c r="Y109" s="32">
        <v>3</v>
      </c>
      <c r="Z109" s="32">
        <v>3</v>
      </c>
      <c r="AA109" s="32">
        <v>3</v>
      </c>
      <c r="AB109" s="32">
        <v>4</v>
      </c>
      <c r="AC109" s="32">
        <v>4</v>
      </c>
      <c r="AD109" s="32">
        <v>2</v>
      </c>
      <c r="AE109" s="32">
        <v>3</v>
      </c>
      <c r="AF109" s="32">
        <v>3</v>
      </c>
      <c r="AG109" s="32">
        <v>4</v>
      </c>
      <c r="AH109" s="32">
        <v>3</v>
      </c>
      <c r="AI109" s="32">
        <v>2</v>
      </c>
      <c r="AJ109" s="32">
        <v>3</v>
      </c>
      <c r="AK109" s="32">
        <v>4</v>
      </c>
      <c r="AL109" s="32">
        <v>3</v>
      </c>
    </row>
    <row r="110" spans="1:38" ht="12">
      <c r="A110" s="4" t="s">
        <v>208</v>
      </c>
      <c r="B110" s="32">
        <v>3</v>
      </c>
      <c r="C110" s="32">
        <v>4</v>
      </c>
      <c r="D110" s="32">
        <v>3</v>
      </c>
      <c r="E110" s="32">
        <v>1</v>
      </c>
      <c r="F110" s="32">
        <v>3</v>
      </c>
      <c r="G110" s="32">
        <v>4</v>
      </c>
      <c r="H110" s="32">
        <v>4</v>
      </c>
      <c r="I110" s="32">
        <v>3</v>
      </c>
      <c r="J110" s="32">
        <v>3</v>
      </c>
      <c r="K110" s="32">
        <v>3</v>
      </c>
      <c r="L110" s="32">
        <v>4</v>
      </c>
      <c r="M110" s="32">
        <v>4</v>
      </c>
      <c r="N110" s="32">
        <v>4</v>
      </c>
      <c r="O110" s="32">
        <v>4</v>
      </c>
      <c r="P110" s="32">
        <v>3</v>
      </c>
      <c r="Q110" s="32">
        <v>4</v>
      </c>
      <c r="R110" s="32">
        <v>3</v>
      </c>
      <c r="S110" s="32">
        <v>3</v>
      </c>
      <c r="T110" s="32">
        <v>4</v>
      </c>
      <c r="U110" s="32">
        <v>3</v>
      </c>
      <c r="V110" s="32">
        <v>4</v>
      </c>
      <c r="W110" s="32">
        <v>4</v>
      </c>
      <c r="X110" s="32">
        <v>4</v>
      </c>
      <c r="Y110" s="32">
        <v>3</v>
      </c>
      <c r="Z110" s="32">
        <v>3</v>
      </c>
      <c r="AA110" s="32">
        <v>4</v>
      </c>
      <c r="AB110" s="32">
        <v>4</v>
      </c>
      <c r="AC110" s="32">
        <v>3</v>
      </c>
      <c r="AD110" s="32">
        <v>2</v>
      </c>
      <c r="AE110" s="32">
        <v>3</v>
      </c>
      <c r="AF110" s="32">
        <v>4</v>
      </c>
      <c r="AG110" s="32">
        <v>3</v>
      </c>
      <c r="AH110" s="32">
        <v>3</v>
      </c>
      <c r="AI110" s="32">
        <v>1</v>
      </c>
      <c r="AJ110" s="32">
        <v>2</v>
      </c>
      <c r="AK110" s="32">
        <v>4</v>
      </c>
      <c r="AL110" s="32">
        <v>4</v>
      </c>
    </row>
    <row r="111" spans="1:38" ht="12">
      <c r="A111" s="4" t="s">
        <v>209</v>
      </c>
      <c r="B111" s="32">
        <v>3</v>
      </c>
      <c r="C111" s="32">
        <v>4</v>
      </c>
      <c r="D111" s="32">
        <v>2</v>
      </c>
      <c r="E111" s="32">
        <v>2</v>
      </c>
      <c r="F111" s="32">
        <v>2</v>
      </c>
      <c r="G111" s="32">
        <v>4</v>
      </c>
      <c r="H111" s="32">
        <v>4</v>
      </c>
      <c r="I111" s="32">
        <v>3</v>
      </c>
      <c r="J111" s="32">
        <v>2</v>
      </c>
      <c r="K111" s="32">
        <v>2</v>
      </c>
      <c r="L111" s="32">
        <v>3</v>
      </c>
      <c r="M111" s="32">
        <v>3</v>
      </c>
      <c r="N111" s="32">
        <v>4</v>
      </c>
      <c r="O111" s="32">
        <v>4</v>
      </c>
      <c r="P111" s="32">
        <v>2</v>
      </c>
      <c r="Q111" s="32">
        <v>3</v>
      </c>
      <c r="R111" s="32">
        <v>3</v>
      </c>
      <c r="S111" s="32">
        <v>3</v>
      </c>
      <c r="T111" s="32">
        <v>3</v>
      </c>
      <c r="U111" s="32">
        <v>4</v>
      </c>
      <c r="V111" s="32">
        <v>4</v>
      </c>
      <c r="W111" s="32">
        <v>2</v>
      </c>
      <c r="X111" s="32">
        <v>4</v>
      </c>
      <c r="Y111" s="32">
        <v>3</v>
      </c>
      <c r="Z111" s="32">
        <v>2</v>
      </c>
      <c r="AA111" s="32">
        <v>3</v>
      </c>
      <c r="AB111" s="32">
        <v>4</v>
      </c>
      <c r="AC111" s="32">
        <v>2</v>
      </c>
      <c r="AD111" s="32">
        <v>2</v>
      </c>
      <c r="AE111" s="32">
        <v>3</v>
      </c>
      <c r="AF111" s="32">
        <v>3</v>
      </c>
      <c r="AG111" s="32">
        <v>3</v>
      </c>
      <c r="AH111" s="32">
        <v>3</v>
      </c>
      <c r="AI111" s="32">
        <v>2</v>
      </c>
      <c r="AJ111" s="32">
        <v>4</v>
      </c>
      <c r="AK111" s="32">
        <v>3</v>
      </c>
      <c r="AL111" s="32">
        <v>3</v>
      </c>
    </row>
    <row r="112" spans="1:38" ht="12">
      <c r="A112" s="4" t="s">
        <v>210</v>
      </c>
      <c r="B112" s="32">
        <v>3</v>
      </c>
      <c r="C112" s="32">
        <v>4</v>
      </c>
      <c r="D112" s="32">
        <v>4</v>
      </c>
      <c r="E112" s="32"/>
      <c r="F112" s="32">
        <v>4</v>
      </c>
      <c r="G112" s="32">
        <v>4</v>
      </c>
      <c r="H112" s="32">
        <v>4</v>
      </c>
      <c r="I112" s="32">
        <v>3</v>
      </c>
      <c r="J112" s="32">
        <v>3</v>
      </c>
      <c r="K112" s="32">
        <v>4</v>
      </c>
      <c r="L112" s="32">
        <v>4</v>
      </c>
      <c r="M112" s="32">
        <v>3</v>
      </c>
      <c r="N112" s="32">
        <v>4</v>
      </c>
      <c r="O112" s="32">
        <v>4</v>
      </c>
      <c r="P112" s="32">
        <v>4</v>
      </c>
      <c r="Q112" s="32">
        <v>4</v>
      </c>
      <c r="R112" s="32">
        <v>4</v>
      </c>
      <c r="S112" s="32">
        <v>3</v>
      </c>
      <c r="T112" s="32">
        <v>3</v>
      </c>
      <c r="U112" s="32">
        <v>4</v>
      </c>
      <c r="V112" s="32">
        <v>4</v>
      </c>
      <c r="W112" s="32">
        <v>2</v>
      </c>
      <c r="X112" s="32">
        <v>4</v>
      </c>
      <c r="Y112" s="32">
        <v>3</v>
      </c>
      <c r="Z112" s="32">
        <v>3</v>
      </c>
      <c r="AA112" s="32">
        <v>3</v>
      </c>
      <c r="AB112" s="32">
        <v>4</v>
      </c>
      <c r="AC112" s="32">
        <v>3</v>
      </c>
      <c r="AD112" s="32">
        <v>4</v>
      </c>
      <c r="AE112" s="32">
        <v>3</v>
      </c>
      <c r="AF112" s="32">
        <v>4</v>
      </c>
      <c r="AG112" s="32">
        <v>3</v>
      </c>
      <c r="AH112" s="32">
        <v>3</v>
      </c>
      <c r="AI112" s="32">
        <v>2</v>
      </c>
      <c r="AJ112" s="32">
        <v>4</v>
      </c>
      <c r="AK112" s="32"/>
      <c r="AL112" s="32">
        <v>4</v>
      </c>
    </row>
    <row r="113" spans="1:38" ht="12">
      <c r="A113" s="4" t="s">
        <v>211</v>
      </c>
      <c r="B113" s="32">
        <v>3</v>
      </c>
      <c r="C113" s="32">
        <v>4</v>
      </c>
      <c r="D113" s="32">
        <v>4</v>
      </c>
      <c r="E113" s="32">
        <v>3</v>
      </c>
      <c r="F113" s="32">
        <v>3</v>
      </c>
      <c r="G113" s="32">
        <v>3</v>
      </c>
      <c r="H113" s="32"/>
      <c r="I113" s="32">
        <v>3</v>
      </c>
      <c r="J113" s="32">
        <v>3</v>
      </c>
      <c r="K113" s="32">
        <v>4</v>
      </c>
      <c r="L113" s="32">
        <v>4</v>
      </c>
      <c r="M113" s="32">
        <v>4</v>
      </c>
      <c r="N113" s="32">
        <v>4</v>
      </c>
      <c r="O113" s="32">
        <v>4</v>
      </c>
      <c r="P113" s="32">
        <v>4</v>
      </c>
      <c r="Q113" s="32">
        <v>4</v>
      </c>
      <c r="R113" s="32">
        <v>3</v>
      </c>
      <c r="S113" s="32">
        <v>4</v>
      </c>
      <c r="T113" s="32">
        <v>4</v>
      </c>
      <c r="U113" s="32">
        <v>3</v>
      </c>
      <c r="V113" s="32">
        <v>4</v>
      </c>
      <c r="W113" s="32">
        <v>4</v>
      </c>
      <c r="X113" s="32">
        <v>3</v>
      </c>
      <c r="Y113" s="32"/>
      <c r="Z113" s="32">
        <v>4</v>
      </c>
      <c r="AA113" s="32">
        <v>3</v>
      </c>
      <c r="AB113" s="32">
        <v>4</v>
      </c>
      <c r="AC113" s="32">
        <v>4</v>
      </c>
      <c r="AD113" s="32">
        <v>4</v>
      </c>
      <c r="AE113" s="32">
        <v>4</v>
      </c>
      <c r="AF113" s="32">
        <v>4</v>
      </c>
      <c r="AG113" s="32"/>
      <c r="AH113" s="32">
        <v>3</v>
      </c>
      <c r="AI113" s="32">
        <v>2</v>
      </c>
      <c r="AJ113" s="32">
        <v>3</v>
      </c>
      <c r="AK113" s="32">
        <v>4</v>
      </c>
      <c r="AL113" s="32">
        <v>3</v>
      </c>
    </row>
    <row r="114" spans="1:38" ht="12">
      <c r="A114" s="4" t="s">
        <v>212</v>
      </c>
      <c r="B114" s="32">
        <v>4</v>
      </c>
      <c r="C114" s="32">
        <v>3</v>
      </c>
      <c r="D114" s="32">
        <v>3</v>
      </c>
      <c r="E114" s="32">
        <v>4</v>
      </c>
      <c r="F114" s="32">
        <v>4</v>
      </c>
      <c r="G114" s="32">
        <v>3</v>
      </c>
      <c r="H114" s="32"/>
      <c r="I114" s="32">
        <v>3</v>
      </c>
      <c r="J114" s="32">
        <v>3</v>
      </c>
      <c r="K114" s="32">
        <v>3</v>
      </c>
      <c r="L114" s="32">
        <v>4</v>
      </c>
      <c r="M114" s="32">
        <v>4</v>
      </c>
      <c r="N114" s="32">
        <v>3</v>
      </c>
      <c r="O114" s="32">
        <v>4</v>
      </c>
      <c r="P114" s="32">
        <v>4</v>
      </c>
      <c r="Q114" s="32">
        <v>3</v>
      </c>
      <c r="R114" s="32">
        <v>3</v>
      </c>
      <c r="S114" s="32">
        <v>4</v>
      </c>
      <c r="T114" s="32">
        <v>4</v>
      </c>
      <c r="U114" s="32">
        <v>4</v>
      </c>
      <c r="V114" s="32">
        <v>4</v>
      </c>
      <c r="W114" s="32">
        <v>4</v>
      </c>
      <c r="X114" s="32">
        <v>3</v>
      </c>
      <c r="Y114" s="32"/>
      <c r="Z114" s="32">
        <v>3</v>
      </c>
      <c r="AA114" s="32">
        <v>3</v>
      </c>
      <c r="AB114" s="32">
        <v>3</v>
      </c>
      <c r="AC114" s="32">
        <v>3</v>
      </c>
      <c r="AD114" s="32">
        <v>4</v>
      </c>
      <c r="AE114" s="32">
        <v>3</v>
      </c>
      <c r="AF114" s="32">
        <v>4</v>
      </c>
      <c r="AG114" s="32">
        <v>3</v>
      </c>
      <c r="AH114" s="32">
        <v>3</v>
      </c>
      <c r="AI114" s="32">
        <v>1</v>
      </c>
      <c r="AJ114" s="32">
        <v>3</v>
      </c>
      <c r="AK114" s="32">
        <v>4</v>
      </c>
      <c r="AL114" s="32">
        <v>4</v>
      </c>
    </row>
    <row r="115" spans="1:38" ht="12">
      <c r="A115" s="4" t="s">
        <v>213</v>
      </c>
      <c r="B115" s="36" t="s">
        <v>214</v>
      </c>
      <c r="C115" s="36" t="s">
        <v>215</v>
      </c>
      <c r="D115" s="36" t="s">
        <v>214</v>
      </c>
      <c r="E115" s="36" t="s">
        <v>214</v>
      </c>
      <c r="F115" s="36" t="s">
        <v>216</v>
      </c>
      <c r="G115" s="36" t="s">
        <v>214</v>
      </c>
      <c r="H115" s="36" t="s">
        <v>215</v>
      </c>
      <c r="I115" s="36" t="s">
        <v>214</v>
      </c>
      <c r="J115" s="36" t="s">
        <v>215</v>
      </c>
      <c r="K115" s="36" t="s">
        <v>214</v>
      </c>
      <c r="L115" s="36" t="s">
        <v>214</v>
      </c>
      <c r="M115" s="36" t="s">
        <v>217</v>
      </c>
      <c r="N115" s="36" t="s">
        <v>215</v>
      </c>
      <c r="O115" s="36" t="s">
        <v>215</v>
      </c>
      <c r="P115" s="36" t="s">
        <v>216</v>
      </c>
      <c r="Q115" s="36" t="s">
        <v>215</v>
      </c>
      <c r="R115" s="36" t="s">
        <v>215</v>
      </c>
      <c r="S115" s="36" t="s">
        <v>216</v>
      </c>
      <c r="T115" s="36" t="s">
        <v>215</v>
      </c>
      <c r="U115" s="36" t="s">
        <v>216</v>
      </c>
      <c r="V115" s="36" t="s">
        <v>218</v>
      </c>
      <c r="W115" s="36"/>
      <c r="X115" s="36" t="s">
        <v>214</v>
      </c>
      <c r="Y115" s="36"/>
      <c r="Z115" s="36" t="s">
        <v>216</v>
      </c>
      <c r="AA115" s="36" t="s">
        <v>218</v>
      </c>
      <c r="AB115" s="36"/>
      <c r="AC115" s="36" t="s">
        <v>214</v>
      </c>
      <c r="AD115" s="36" t="s">
        <v>214</v>
      </c>
      <c r="AE115" s="36" t="s">
        <v>214</v>
      </c>
      <c r="AF115" s="36" t="s">
        <v>214</v>
      </c>
      <c r="AG115" s="36" t="s">
        <v>214</v>
      </c>
      <c r="AH115" s="36" t="s">
        <v>215</v>
      </c>
      <c r="AI115" s="36" t="s">
        <v>219</v>
      </c>
      <c r="AJ115" s="36" t="s">
        <v>216</v>
      </c>
      <c r="AK115" s="36" t="s">
        <v>215</v>
      </c>
      <c r="AL115" s="36" t="s">
        <v>215</v>
      </c>
    </row>
    <row r="116" spans="1:38" ht="12">
      <c r="A116" s="4" t="s">
        <v>220</v>
      </c>
      <c r="B116" s="36" t="s">
        <v>215</v>
      </c>
      <c r="C116" s="36" t="s">
        <v>215</v>
      </c>
      <c r="D116" s="36" t="s">
        <v>214</v>
      </c>
      <c r="E116" s="36" t="s">
        <v>215</v>
      </c>
      <c r="F116" s="36" t="s">
        <v>214</v>
      </c>
      <c r="G116" s="36" t="s">
        <v>215</v>
      </c>
      <c r="H116" s="36" t="s">
        <v>214</v>
      </c>
      <c r="I116" s="36" t="s">
        <v>215</v>
      </c>
      <c r="J116" s="36" t="s">
        <v>215</v>
      </c>
      <c r="K116" s="36" t="s">
        <v>215</v>
      </c>
      <c r="L116" s="36" t="s">
        <v>214</v>
      </c>
      <c r="M116" s="36" t="s">
        <v>217</v>
      </c>
      <c r="N116" s="36" t="s">
        <v>215</v>
      </c>
      <c r="O116" s="36" t="s">
        <v>215</v>
      </c>
      <c r="P116" s="36" t="s">
        <v>216</v>
      </c>
      <c r="Q116" s="36" t="s">
        <v>215</v>
      </c>
      <c r="R116" s="36" t="s">
        <v>214</v>
      </c>
      <c r="S116" s="36" t="s">
        <v>218</v>
      </c>
      <c r="T116" s="36" t="s">
        <v>215</v>
      </c>
      <c r="U116" s="36" t="s">
        <v>214</v>
      </c>
      <c r="V116" s="36" t="s">
        <v>215</v>
      </c>
      <c r="W116" s="36"/>
      <c r="X116" s="36" t="s">
        <v>215</v>
      </c>
      <c r="Y116" s="36"/>
      <c r="Z116" s="36" t="s">
        <v>219</v>
      </c>
      <c r="AA116" s="36" t="s">
        <v>218</v>
      </c>
      <c r="AB116" s="36"/>
      <c r="AC116" s="36" t="s">
        <v>215</v>
      </c>
      <c r="AD116" s="36" t="s">
        <v>215</v>
      </c>
      <c r="AE116" s="36" t="s">
        <v>215</v>
      </c>
      <c r="AF116" s="36" t="s">
        <v>214</v>
      </c>
      <c r="AG116" s="36" t="s">
        <v>215</v>
      </c>
      <c r="AH116" s="36" t="s">
        <v>215</v>
      </c>
      <c r="AI116" s="36" t="s">
        <v>219</v>
      </c>
      <c r="AJ116" s="36" t="s">
        <v>218</v>
      </c>
      <c r="AK116" s="36" t="s">
        <v>215</v>
      </c>
      <c r="AL116" s="36" t="s">
        <v>215</v>
      </c>
    </row>
    <row r="117" spans="1:38" ht="12">
      <c r="A117" s="4" t="s">
        <v>221</v>
      </c>
      <c r="B117" s="36" t="s">
        <v>215</v>
      </c>
      <c r="C117" s="36" t="s">
        <v>215</v>
      </c>
      <c r="D117" s="36" t="s">
        <v>215</v>
      </c>
      <c r="E117" s="36" t="s">
        <v>215</v>
      </c>
      <c r="F117" s="36" t="s">
        <v>215</v>
      </c>
      <c r="G117" s="36" t="s">
        <v>215</v>
      </c>
      <c r="H117" s="36" t="s">
        <v>215</v>
      </c>
      <c r="I117" s="36" t="s">
        <v>215</v>
      </c>
      <c r="J117" s="36" t="s">
        <v>215</v>
      </c>
      <c r="K117" s="36" t="s">
        <v>215</v>
      </c>
      <c r="L117" s="36" t="s">
        <v>215</v>
      </c>
      <c r="M117" s="36" t="s">
        <v>215</v>
      </c>
      <c r="N117" s="36" t="s">
        <v>215</v>
      </c>
      <c r="O117" s="36" t="s">
        <v>215</v>
      </c>
      <c r="P117" s="36" t="s">
        <v>215</v>
      </c>
      <c r="Q117" s="36" t="s">
        <v>215</v>
      </c>
      <c r="R117" s="36" t="s">
        <v>215</v>
      </c>
      <c r="S117" s="36" t="s">
        <v>216</v>
      </c>
      <c r="T117" s="36" t="s">
        <v>215</v>
      </c>
      <c r="U117" s="36" t="s">
        <v>217</v>
      </c>
      <c r="V117" s="36" t="s">
        <v>215</v>
      </c>
      <c r="W117" s="36"/>
      <c r="X117" s="36" t="s">
        <v>215</v>
      </c>
      <c r="Y117" s="36"/>
      <c r="Z117" s="36" t="s">
        <v>215</v>
      </c>
      <c r="AA117" s="36" t="s">
        <v>216</v>
      </c>
      <c r="AB117" s="36"/>
      <c r="AC117" s="36" t="s">
        <v>215</v>
      </c>
      <c r="AD117" s="36" t="s">
        <v>215</v>
      </c>
      <c r="AE117" s="36" t="s">
        <v>215</v>
      </c>
      <c r="AF117" s="36" t="s">
        <v>215</v>
      </c>
      <c r="AG117" s="36" t="s">
        <v>215</v>
      </c>
      <c r="AH117" s="36" t="s">
        <v>215</v>
      </c>
      <c r="AI117" s="36" t="s">
        <v>215</v>
      </c>
      <c r="AJ117" s="36" t="s">
        <v>214</v>
      </c>
      <c r="AK117" s="36" t="s">
        <v>215</v>
      </c>
      <c r="AL117" s="36" t="s">
        <v>215</v>
      </c>
    </row>
    <row r="118" spans="1:22" ht="12">
      <c r="A118" s="10" t="s">
        <v>222</v>
      </c>
      <c r="B118" s="30" t="s">
        <v>30</v>
      </c>
      <c r="V118" s="30" t="s">
        <v>30</v>
      </c>
    </row>
    <row r="119" spans="1:38" ht="12">
      <c r="A119" s="4" t="s">
        <v>223</v>
      </c>
      <c r="B119" s="32">
        <v>4</v>
      </c>
      <c r="C119" s="32">
        <v>3</v>
      </c>
      <c r="D119" s="32">
        <v>3</v>
      </c>
      <c r="E119" s="32">
        <v>3</v>
      </c>
      <c r="F119" s="32">
        <v>3</v>
      </c>
      <c r="G119" s="32">
        <v>2</v>
      </c>
      <c r="H119" s="32">
        <v>4</v>
      </c>
      <c r="I119" s="32">
        <v>3</v>
      </c>
      <c r="J119" s="32">
        <v>3</v>
      </c>
      <c r="K119" s="32"/>
      <c r="L119" s="32">
        <v>2</v>
      </c>
      <c r="M119" s="32">
        <v>3</v>
      </c>
      <c r="N119" s="32">
        <v>3</v>
      </c>
      <c r="O119" s="32">
        <v>3</v>
      </c>
      <c r="P119" s="32">
        <v>3</v>
      </c>
      <c r="Q119" s="32">
        <v>3</v>
      </c>
      <c r="R119" s="32">
        <v>3</v>
      </c>
      <c r="S119" s="32">
        <v>3</v>
      </c>
      <c r="T119" s="32">
        <v>3</v>
      </c>
      <c r="U119" s="32">
        <v>3</v>
      </c>
      <c r="V119" s="32">
        <v>2</v>
      </c>
      <c r="W119" s="32">
        <v>2</v>
      </c>
      <c r="X119" s="32">
        <v>3</v>
      </c>
      <c r="Y119" s="32">
        <v>2</v>
      </c>
      <c r="Z119" s="32">
        <v>3</v>
      </c>
      <c r="AA119" s="32">
        <v>3</v>
      </c>
      <c r="AB119" s="32">
        <v>2</v>
      </c>
      <c r="AC119" s="32">
        <v>3</v>
      </c>
      <c r="AD119" s="32">
        <v>3</v>
      </c>
      <c r="AE119" s="32">
        <v>3</v>
      </c>
      <c r="AF119" s="32">
        <v>3</v>
      </c>
      <c r="AG119" s="32">
        <v>2</v>
      </c>
      <c r="AH119" s="32">
        <v>4</v>
      </c>
      <c r="AI119" s="32">
        <v>3</v>
      </c>
      <c r="AJ119" s="32">
        <v>3</v>
      </c>
      <c r="AK119" s="32">
        <v>4</v>
      </c>
      <c r="AL119" s="32">
        <v>1</v>
      </c>
    </row>
    <row r="120" spans="1:38" ht="12">
      <c r="A120" s="4" t="s">
        <v>224</v>
      </c>
      <c r="B120" s="32">
        <v>4</v>
      </c>
      <c r="C120" s="32">
        <v>2</v>
      </c>
      <c r="D120" s="32">
        <v>3</v>
      </c>
      <c r="E120" s="32">
        <v>4</v>
      </c>
      <c r="F120" s="32">
        <v>2</v>
      </c>
      <c r="G120" s="32">
        <v>2</v>
      </c>
      <c r="H120" s="32">
        <v>3</v>
      </c>
      <c r="I120" s="32">
        <v>3</v>
      </c>
      <c r="J120" s="32">
        <v>3</v>
      </c>
      <c r="K120" s="32"/>
      <c r="L120" s="32">
        <v>3</v>
      </c>
      <c r="M120" s="32"/>
      <c r="N120" s="32">
        <v>3</v>
      </c>
      <c r="O120" s="32">
        <v>3</v>
      </c>
      <c r="P120" s="32">
        <v>2</v>
      </c>
      <c r="Q120" s="32">
        <v>4</v>
      </c>
      <c r="R120" s="32">
        <v>3</v>
      </c>
      <c r="S120" s="32">
        <v>3</v>
      </c>
      <c r="T120" s="32">
        <v>3</v>
      </c>
      <c r="U120" s="32">
        <v>2</v>
      </c>
      <c r="V120" s="32">
        <v>1</v>
      </c>
      <c r="W120" s="32">
        <v>2</v>
      </c>
      <c r="X120" s="32">
        <v>3</v>
      </c>
      <c r="Y120" s="32">
        <v>2</v>
      </c>
      <c r="Z120" s="32">
        <v>2</v>
      </c>
      <c r="AA120" s="32">
        <v>3</v>
      </c>
      <c r="AB120" s="32">
        <v>3</v>
      </c>
      <c r="AC120" s="32">
        <v>3</v>
      </c>
      <c r="AD120" s="32">
        <v>4</v>
      </c>
      <c r="AE120" s="32">
        <v>3</v>
      </c>
      <c r="AF120" s="32">
        <v>3</v>
      </c>
      <c r="AG120" s="32">
        <v>1</v>
      </c>
      <c r="AH120" s="32">
        <v>4</v>
      </c>
      <c r="AI120" s="32">
        <v>3</v>
      </c>
      <c r="AJ120" s="32">
        <v>4</v>
      </c>
      <c r="AK120" s="32">
        <v>4</v>
      </c>
      <c r="AL120" s="32">
        <v>1</v>
      </c>
    </row>
    <row r="121" spans="1:38" ht="12">
      <c r="A121" s="4" t="s">
        <v>225</v>
      </c>
      <c r="B121" s="32">
        <v>4</v>
      </c>
      <c r="C121" s="32">
        <v>2</v>
      </c>
      <c r="D121" s="32">
        <v>4</v>
      </c>
      <c r="E121" s="32">
        <v>4</v>
      </c>
      <c r="F121" s="32">
        <v>2</v>
      </c>
      <c r="G121" s="32">
        <v>3</v>
      </c>
      <c r="H121" s="32">
        <v>4</v>
      </c>
      <c r="I121" s="32">
        <v>3</v>
      </c>
      <c r="J121" s="32">
        <v>3</v>
      </c>
      <c r="K121" s="32"/>
      <c r="L121" s="32">
        <v>3</v>
      </c>
      <c r="M121" s="32">
        <v>3</v>
      </c>
      <c r="N121" s="32">
        <v>3</v>
      </c>
      <c r="O121" s="32">
        <v>3</v>
      </c>
      <c r="P121" s="32">
        <v>4</v>
      </c>
      <c r="Q121" s="32">
        <v>3</v>
      </c>
      <c r="R121" s="32">
        <v>3</v>
      </c>
      <c r="S121" s="32">
        <v>3</v>
      </c>
      <c r="T121" s="32">
        <v>4</v>
      </c>
      <c r="U121" s="32">
        <v>3</v>
      </c>
      <c r="V121" s="32">
        <v>1</v>
      </c>
      <c r="W121" s="32">
        <v>2</v>
      </c>
      <c r="X121" s="32">
        <v>3</v>
      </c>
      <c r="Y121" s="32">
        <v>2</v>
      </c>
      <c r="Z121" s="32">
        <v>3</v>
      </c>
      <c r="AA121" s="32">
        <v>3</v>
      </c>
      <c r="AB121" s="32">
        <v>4</v>
      </c>
      <c r="AC121" s="32">
        <v>3</v>
      </c>
      <c r="AD121" s="32">
        <v>4</v>
      </c>
      <c r="AE121" s="32">
        <v>3</v>
      </c>
      <c r="AF121" s="32">
        <v>4</v>
      </c>
      <c r="AG121" s="32">
        <v>2</v>
      </c>
      <c r="AH121" s="32">
        <v>4</v>
      </c>
      <c r="AI121" s="32">
        <v>3</v>
      </c>
      <c r="AJ121" s="32">
        <v>2</v>
      </c>
      <c r="AK121" s="32">
        <v>4</v>
      </c>
      <c r="AL121" s="32">
        <v>1</v>
      </c>
    </row>
    <row r="122" spans="1:38" ht="12">
      <c r="A122" s="4" t="s">
        <v>226</v>
      </c>
      <c r="B122" s="32">
        <v>4</v>
      </c>
      <c r="C122" s="32">
        <v>4</v>
      </c>
      <c r="D122" s="32">
        <v>4</v>
      </c>
      <c r="E122" s="32">
        <v>4</v>
      </c>
      <c r="F122" s="32">
        <v>3</v>
      </c>
      <c r="G122" s="32">
        <v>2</v>
      </c>
      <c r="H122" s="32"/>
      <c r="I122" s="32">
        <v>3</v>
      </c>
      <c r="J122" s="32">
        <v>3</v>
      </c>
      <c r="K122" s="32"/>
      <c r="L122" s="32">
        <v>3</v>
      </c>
      <c r="M122" s="32">
        <v>3</v>
      </c>
      <c r="N122" s="32">
        <v>3</v>
      </c>
      <c r="O122" s="32">
        <v>4</v>
      </c>
      <c r="P122" s="32">
        <v>4</v>
      </c>
      <c r="Q122" s="32">
        <v>4</v>
      </c>
      <c r="R122" s="32">
        <v>4</v>
      </c>
      <c r="S122" s="32">
        <v>3</v>
      </c>
      <c r="T122" s="32">
        <v>4</v>
      </c>
      <c r="U122" s="32">
        <v>3</v>
      </c>
      <c r="V122" s="32">
        <v>2</v>
      </c>
      <c r="W122" s="32">
        <v>2</v>
      </c>
      <c r="X122" s="32">
        <v>3</v>
      </c>
      <c r="Y122" s="32">
        <v>2</v>
      </c>
      <c r="Z122" s="32">
        <v>2</v>
      </c>
      <c r="AA122" s="32">
        <v>4</v>
      </c>
      <c r="AB122" s="32">
        <v>3</v>
      </c>
      <c r="AC122" s="32">
        <v>3</v>
      </c>
      <c r="AD122" s="32">
        <v>3</v>
      </c>
      <c r="AE122" s="32">
        <v>3</v>
      </c>
      <c r="AF122" s="32">
        <v>3</v>
      </c>
      <c r="AG122" s="32">
        <v>3</v>
      </c>
      <c r="AH122" s="32">
        <v>4</v>
      </c>
      <c r="AI122" s="32">
        <v>3</v>
      </c>
      <c r="AJ122" s="32">
        <v>4</v>
      </c>
      <c r="AK122" s="32">
        <v>4</v>
      </c>
      <c r="AL122" s="32">
        <v>1</v>
      </c>
    </row>
    <row r="123" spans="1:22" ht="12">
      <c r="A123" s="10" t="s">
        <v>227</v>
      </c>
      <c r="B123" s="30" t="s">
        <v>30</v>
      </c>
      <c r="V123" s="30" t="s">
        <v>30</v>
      </c>
    </row>
    <row r="124" spans="1:38" ht="12">
      <c r="A124" s="4" t="s">
        <v>228</v>
      </c>
      <c r="B124" s="32">
        <v>1</v>
      </c>
      <c r="C124" s="32">
        <v>1</v>
      </c>
      <c r="D124" s="32">
        <v>1</v>
      </c>
      <c r="E124" s="32">
        <v>0</v>
      </c>
      <c r="F124" s="32">
        <v>1</v>
      </c>
      <c r="G124" s="32">
        <v>0</v>
      </c>
      <c r="H124" s="32">
        <v>1</v>
      </c>
      <c r="I124" s="32">
        <v>1</v>
      </c>
      <c r="J124" s="32">
        <v>1</v>
      </c>
      <c r="K124" s="32">
        <v>0</v>
      </c>
      <c r="L124" s="32">
        <v>1</v>
      </c>
      <c r="M124" s="32">
        <v>1</v>
      </c>
      <c r="N124" s="32">
        <v>1</v>
      </c>
      <c r="O124" s="32">
        <v>1</v>
      </c>
      <c r="P124" s="32">
        <v>1</v>
      </c>
      <c r="Q124" s="32">
        <v>1</v>
      </c>
      <c r="R124" s="32">
        <v>1</v>
      </c>
      <c r="S124" s="32">
        <v>1</v>
      </c>
      <c r="T124" s="32">
        <v>1</v>
      </c>
      <c r="U124" s="32">
        <v>1</v>
      </c>
      <c r="V124" s="32"/>
      <c r="W124" s="32"/>
      <c r="X124" s="32">
        <v>1</v>
      </c>
      <c r="Y124" s="32">
        <v>1</v>
      </c>
      <c r="Z124" s="32">
        <v>1</v>
      </c>
      <c r="AA124" s="32"/>
      <c r="AB124" s="32">
        <v>1</v>
      </c>
      <c r="AC124" s="32">
        <v>1</v>
      </c>
      <c r="AD124" s="32">
        <v>1</v>
      </c>
      <c r="AE124" s="32">
        <v>1</v>
      </c>
      <c r="AF124" s="32">
        <v>1</v>
      </c>
      <c r="AG124" s="32"/>
      <c r="AH124" s="32">
        <v>1</v>
      </c>
      <c r="AI124" s="32">
        <v>1</v>
      </c>
      <c r="AJ124" s="32"/>
      <c r="AK124" s="32">
        <v>1</v>
      </c>
      <c r="AL124" s="32"/>
    </row>
    <row r="125" spans="1:38" ht="12">
      <c r="A125" s="4" t="s">
        <v>229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1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1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>
        <v>1</v>
      </c>
      <c r="AH125" s="32"/>
      <c r="AI125" s="32"/>
      <c r="AJ125" s="32"/>
      <c r="AK125" s="32"/>
      <c r="AL125" s="32"/>
    </row>
    <row r="126" spans="1:38" ht="12">
      <c r="A126" s="4" t="s">
        <v>230</v>
      </c>
      <c r="B126" s="32">
        <v>0</v>
      </c>
      <c r="C126" s="32">
        <v>0</v>
      </c>
      <c r="D126" s="32">
        <v>0</v>
      </c>
      <c r="E126" s="32">
        <v>1</v>
      </c>
      <c r="F126" s="32">
        <v>0</v>
      </c>
      <c r="G126" s="32">
        <v>0</v>
      </c>
      <c r="H126" s="32">
        <v>0</v>
      </c>
      <c r="I126" s="32">
        <v>1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1</v>
      </c>
      <c r="T126" s="32">
        <v>0</v>
      </c>
      <c r="U126" s="32">
        <v>1</v>
      </c>
      <c r="V126" s="32"/>
      <c r="W126" s="32"/>
      <c r="X126" s="32"/>
      <c r="Y126" s="32"/>
      <c r="Z126" s="32"/>
      <c r="AA126" s="32">
        <v>1</v>
      </c>
      <c r="AB126" s="32"/>
      <c r="AC126" s="32"/>
      <c r="AD126" s="32">
        <v>1</v>
      </c>
      <c r="AE126" s="32"/>
      <c r="AF126" s="32">
        <v>1</v>
      </c>
      <c r="AG126" s="32"/>
      <c r="AH126" s="32">
        <v>1</v>
      </c>
      <c r="AI126" s="32"/>
      <c r="AJ126" s="32"/>
      <c r="AK126" s="32"/>
      <c r="AL126" s="32"/>
    </row>
    <row r="127" spans="1:38" ht="12">
      <c r="A127" s="4" t="s">
        <v>231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1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/>
      <c r="W127" s="32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</row>
    <row r="128" spans="1:38" ht="12">
      <c r="A128" s="4" t="s">
        <v>232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/>
      <c r="W128" s="32"/>
      <c r="X128" s="32"/>
      <c r="Y128" s="32"/>
      <c r="Z128" s="32"/>
      <c r="AA128" s="32"/>
      <c r="AB128" s="32">
        <v>1</v>
      </c>
      <c r="AC128" s="32"/>
      <c r="AD128" s="32"/>
      <c r="AE128" s="32"/>
      <c r="AF128" s="32"/>
      <c r="AG128" s="32"/>
      <c r="AH128" s="32"/>
      <c r="AI128" s="32"/>
      <c r="AJ128" s="32"/>
      <c r="AK128" s="32"/>
      <c r="AL128" s="32">
        <v>1</v>
      </c>
    </row>
    <row r="129" spans="1:38" ht="12">
      <c r="A129" s="4" t="s">
        <v>233</v>
      </c>
      <c r="B129" s="32">
        <v>0</v>
      </c>
      <c r="C129" s="32">
        <v>1</v>
      </c>
      <c r="D129" s="32">
        <v>0</v>
      </c>
      <c r="E129" s="32">
        <v>1</v>
      </c>
      <c r="F129" s="32">
        <v>0</v>
      </c>
      <c r="G129" s="32">
        <v>0</v>
      </c>
      <c r="H129" s="32">
        <v>0</v>
      </c>
      <c r="I129" s="32">
        <v>1</v>
      </c>
      <c r="J129" s="32">
        <v>0</v>
      </c>
      <c r="K129" s="32">
        <v>0</v>
      </c>
      <c r="L129" s="32">
        <v>0</v>
      </c>
      <c r="M129" s="32">
        <v>1</v>
      </c>
      <c r="N129" s="32">
        <v>0</v>
      </c>
      <c r="O129" s="32">
        <v>0</v>
      </c>
      <c r="P129" s="32">
        <v>0</v>
      </c>
      <c r="Q129" s="32">
        <v>0</v>
      </c>
      <c r="R129" s="32">
        <v>1</v>
      </c>
      <c r="S129" s="32">
        <v>0</v>
      </c>
      <c r="T129" s="32">
        <v>0</v>
      </c>
      <c r="U129" s="32">
        <v>0</v>
      </c>
      <c r="V129" s="32"/>
      <c r="W129" s="32">
        <v>1</v>
      </c>
      <c r="X129" s="32"/>
      <c r="Y129" s="32">
        <v>1</v>
      </c>
      <c r="Z129" s="32"/>
      <c r="AA129" s="32">
        <v>1</v>
      </c>
      <c r="AB129" s="32"/>
      <c r="AC129" s="32"/>
      <c r="AD129" s="32">
        <v>1</v>
      </c>
      <c r="AE129" s="32"/>
      <c r="AF129" s="32"/>
      <c r="AG129" s="32"/>
      <c r="AH129" s="32"/>
      <c r="AI129" s="32">
        <v>1</v>
      </c>
      <c r="AJ129" s="32">
        <v>1</v>
      </c>
      <c r="AK129" s="32"/>
      <c r="AL129" s="32"/>
    </row>
    <row r="130" spans="1:38" ht="12">
      <c r="A130" s="4" t="s">
        <v>234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>
        <v>1</v>
      </c>
      <c r="AH130" s="32"/>
      <c r="AI130" s="32"/>
      <c r="AJ130" s="32"/>
      <c r="AK130" s="32"/>
      <c r="AL130" s="32">
        <v>1</v>
      </c>
    </row>
    <row r="131" spans="1:38" ht="12">
      <c r="A131" s="4" t="s">
        <v>235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38" ht="12">
      <c r="A132" s="4" t="s">
        <v>236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38" ht="12">
      <c r="A133" s="4" t="s">
        <v>237</v>
      </c>
      <c r="B133" s="32">
        <v>1</v>
      </c>
      <c r="C133" s="32">
        <v>0</v>
      </c>
      <c r="D133" s="32">
        <v>1</v>
      </c>
      <c r="E133" s="32">
        <v>1</v>
      </c>
      <c r="F133" s="32">
        <v>1</v>
      </c>
      <c r="G133" s="32">
        <v>0</v>
      </c>
      <c r="H133" s="32">
        <v>1</v>
      </c>
      <c r="I133" s="32">
        <v>1</v>
      </c>
      <c r="J133" s="32">
        <v>0</v>
      </c>
      <c r="K133" s="32">
        <v>0</v>
      </c>
      <c r="L133" s="32">
        <v>1</v>
      </c>
      <c r="M133" s="32">
        <v>1</v>
      </c>
      <c r="N133" s="32">
        <v>1</v>
      </c>
      <c r="O133" s="32">
        <v>1</v>
      </c>
      <c r="P133" s="32">
        <v>1</v>
      </c>
      <c r="Q133" s="32">
        <v>1</v>
      </c>
      <c r="R133" s="32">
        <v>0</v>
      </c>
      <c r="S133" s="32">
        <v>1</v>
      </c>
      <c r="T133" s="32">
        <v>1</v>
      </c>
      <c r="U133" s="32">
        <v>1</v>
      </c>
      <c r="V133" s="32">
        <v>1</v>
      </c>
      <c r="W133" s="32"/>
      <c r="X133" s="32">
        <v>1</v>
      </c>
      <c r="Y133" s="32"/>
      <c r="Z133" s="32">
        <v>1</v>
      </c>
      <c r="AA133" s="32">
        <v>1</v>
      </c>
      <c r="AB133" s="32"/>
      <c r="AC133" s="32">
        <v>1</v>
      </c>
      <c r="AD133" s="32">
        <v>1</v>
      </c>
      <c r="AE133" s="32">
        <v>1</v>
      </c>
      <c r="AF133" s="32">
        <v>1</v>
      </c>
      <c r="AG133" s="32"/>
      <c r="AH133" s="32"/>
      <c r="AI133" s="32">
        <v>1</v>
      </c>
      <c r="AJ133" s="32"/>
      <c r="AK133" s="32">
        <v>1</v>
      </c>
      <c r="AL133" s="32"/>
    </row>
    <row r="134" spans="1:22" ht="12">
      <c r="A134" s="10" t="s">
        <v>238</v>
      </c>
      <c r="B134" s="30" t="s">
        <v>30</v>
      </c>
      <c r="V134" s="30" t="s">
        <v>30</v>
      </c>
    </row>
    <row r="135" spans="1:38" ht="12">
      <c r="A135" s="4" t="s">
        <v>239</v>
      </c>
      <c r="B135" s="32">
        <v>4</v>
      </c>
      <c r="C135" s="32">
        <v>3</v>
      </c>
      <c r="D135" s="32">
        <v>4</v>
      </c>
      <c r="E135" s="32">
        <v>3</v>
      </c>
      <c r="F135" s="32">
        <v>4</v>
      </c>
      <c r="G135" s="32">
        <v>3</v>
      </c>
      <c r="H135" s="32">
        <v>3</v>
      </c>
      <c r="I135" s="32">
        <v>3</v>
      </c>
      <c r="J135" s="32">
        <v>3</v>
      </c>
      <c r="K135" s="32">
        <v>0</v>
      </c>
      <c r="L135" s="32">
        <v>3</v>
      </c>
      <c r="M135" s="32">
        <v>3</v>
      </c>
      <c r="N135" s="32">
        <v>2</v>
      </c>
      <c r="O135" s="32">
        <v>3</v>
      </c>
      <c r="P135" s="32">
        <v>4</v>
      </c>
      <c r="Q135" s="32">
        <v>2</v>
      </c>
      <c r="R135" s="32">
        <v>3</v>
      </c>
      <c r="S135" s="32">
        <v>4</v>
      </c>
      <c r="T135" s="32">
        <v>4</v>
      </c>
      <c r="U135" s="32">
        <v>3</v>
      </c>
      <c r="V135" s="32">
        <v>2</v>
      </c>
      <c r="W135" s="32">
        <v>2</v>
      </c>
      <c r="X135" s="32">
        <v>3</v>
      </c>
      <c r="Y135" s="32">
        <v>4</v>
      </c>
      <c r="Z135" s="32">
        <v>3</v>
      </c>
      <c r="AA135" s="32">
        <v>4</v>
      </c>
      <c r="AB135" s="32">
        <v>3</v>
      </c>
      <c r="AC135" s="32">
        <v>3</v>
      </c>
      <c r="AD135" s="32">
        <v>3</v>
      </c>
      <c r="AE135" s="32">
        <v>3</v>
      </c>
      <c r="AF135" s="32">
        <v>4</v>
      </c>
      <c r="AG135" s="32">
        <v>3</v>
      </c>
      <c r="AH135" s="32">
        <v>4</v>
      </c>
      <c r="AI135" s="32">
        <v>3</v>
      </c>
      <c r="AJ135" s="32">
        <v>4</v>
      </c>
      <c r="AK135" s="32">
        <v>3</v>
      </c>
      <c r="AL135" s="32">
        <v>1</v>
      </c>
    </row>
    <row r="136" spans="1:38" ht="12">
      <c r="A136" s="4" t="s">
        <v>240</v>
      </c>
      <c r="B136" s="32">
        <v>4</v>
      </c>
      <c r="C136" s="32">
        <v>3</v>
      </c>
      <c r="D136" s="32">
        <v>4</v>
      </c>
      <c r="E136" s="32">
        <v>4</v>
      </c>
      <c r="F136" s="32">
        <v>4</v>
      </c>
      <c r="G136" s="32">
        <v>2</v>
      </c>
      <c r="H136" s="32">
        <v>4</v>
      </c>
      <c r="I136" s="32">
        <v>3</v>
      </c>
      <c r="J136" s="32">
        <v>3</v>
      </c>
      <c r="K136" s="32">
        <v>0</v>
      </c>
      <c r="L136" s="32">
        <v>3</v>
      </c>
      <c r="M136" s="32">
        <v>3</v>
      </c>
      <c r="N136" s="32">
        <v>3</v>
      </c>
      <c r="O136" s="32">
        <v>3</v>
      </c>
      <c r="P136" s="32">
        <v>4</v>
      </c>
      <c r="Q136" s="32">
        <v>4</v>
      </c>
      <c r="R136" s="32">
        <v>4</v>
      </c>
      <c r="S136" s="32">
        <v>4</v>
      </c>
      <c r="T136" s="32">
        <v>3</v>
      </c>
      <c r="U136" s="32">
        <v>3</v>
      </c>
      <c r="V136" s="32">
        <v>2</v>
      </c>
      <c r="W136" s="32">
        <v>2</v>
      </c>
      <c r="X136" s="32">
        <v>3</v>
      </c>
      <c r="Y136" s="32">
        <v>3</v>
      </c>
      <c r="Z136" s="32">
        <v>3</v>
      </c>
      <c r="AA136" s="32">
        <v>4</v>
      </c>
      <c r="AB136" s="32">
        <v>4</v>
      </c>
      <c r="AC136" s="32">
        <v>3</v>
      </c>
      <c r="AD136" s="32">
        <v>3</v>
      </c>
      <c r="AE136" s="32">
        <v>3</v>
      </c>
      <c r="AF136" s="32">
        <v>4</v>
      </c>
      <c r="AG136" s="32">
        <v>3</v>
      </c>
      <c r="AH136" s="32">
        <v>4</v>
      </c>
      <c r="AI136" s="32">
        <v>3</v>
      </c>
      <c r="AJ136" s="32">
        <v>3</v>
      </c>
      <c r="AK136" s="32">
        <v>3</v>
      </c>
      <c r="AL136" s="32">
        <v>1</v>
      </c>
    </row>
    <row r="137" spans="1:38" ht="12">
      <c r="A137" s="4" t="s">
        <v>241</v>
      </c>
      <c r="B137" s="32">
        <v>4</v>
      </c>
      <c r="C137" s="32">
        <v>4</v>
      </c>
      <c r="D137" s="32">
        <v>3</v>
      </c>
      <c r="E137" s="32">
        <v>3</v>
      </c>
      <c r="F137" s="32">
        <v>3</v>
      </c>
      <c r="G137" s="32">
        <v>3</v>
      </c>
      <c r="H137" s="32">
        <v>0</v>
      </c>
      <c r="I137" s="32">
        <v>3</v>
      </c>
      <c r="J137" s="32">
        <v>2</v>
      </c>
      <c r="K137" s="32">
        <v>0</v>
      </c>
      <c r="L137" s="32">
        <v>2</v>
      </c>
      <c r="M137" s="32">
        <v>2</v>
      </c>
      <c r="N137" s="32">
        <v>4</v>
      </c>
      <c r="O137" s="32">
        <v>3</v>
      </c>
      <c r="P137" s="32">
        <v>3</v>
      </c>
      <c r="Q137" s="32">
        <v>4</v>
      </c>
      <c r="R137" s="32">
        <v>3</v>
      </c>
      <c r="S137" s="32">
        <v>3</v>
      </c>
      <c r="T137" s="32">
        <v>3</v>
      </c>
      <c r="U137" s="32">
        <v>3</v>
      </c>
      <c r="V137" s="32">
        <v>1</v>
      </c>
      <c r="W137" s="32">
        <v>2</v>
      </c>
      <c r="X137" s="32">
        <v>3</v>
      </c>
      <c r="Y137" s="32">
        <v>1</v>
      </c>
      <c r="Z137" s="32">
        <v>3</v>
      </c>
      <c r="AA137" s="32">
        <v>4</v>
      </c>
      <c r="AB137" s="32">
        <v>4</v>
      </c>
      <c r="AC137" s="32">
        <v>3</v>
      </c>
      <c r="AD137" s="32">
        <v>3</v>
      </c>
      <c r="AE137" s="32">
        <v>4</v>
      </c>
      <c r="AF137" s="32">
        <v>3</v>
      </c>
      <c r="AG137" s="32">
        <v>3</v>
      </c>
      <c r="AH137" s="32">
        <v>4</v>
      </c>
      <c r="AI137" s="32">
        <v>4</v>
      </c>
      <c r="AJ137" s="32">
        <v>3</v>
      </c>
      <c r="AK137" s="32">
        <v>3</v>
      </c>
      <c r="AL137" s="32">
        <v>2</v>
      </c>
    </row>
    <row r="138" spans="1:38" ht="12">
      <c r="A138" s="4" t="s">
        <v>242</v>
      </c>
      <c r="B138" s="32">
        <v>4</v>
      </c>
      <c r="C138" s="32">
        <v>4</v>
      </c>
      <c r="D138" s="32">
        <v>3</v>
      </c>
      <c r="E138" s="32">
        <v>3</v>
      </c>
      <c r="F138" s="32">
        <v>2</v>
      </c>
      <c r="G138" s="32">
        <v>3</v>
      </c>
      <c r="H138" s="32">
        <v>3</v>
      </c>
      <c r="I138" s="32">
        <v>3</v>
      </c>
      <c r="J138" s="32">
        <v>2</v>
      </c>
      <c r="K138" s="32">
        <v>0</v>
      </c>
      <c r="L138" s="32">
        <v>2</v>
      </c>
      <c r="M138" s="32">
        <v>3</v>
      </c>
      <c r="N138" s="32">
        <v>3</v>
      </c>
      <c r="O138" s="32">
        <v>3</v>
      </c>
      <c r="P138" s="32">
        <v>3</v>
      </c>
      <c r="Q138" s="32">
        <v>3</v>
      </c>
      <c r="R138" s="32">
        <v>3</v>
      </c>
      <c r="S138" s="32">
        <v>3</v>
      </c>
      <c r="T138" s="32">
        <v>3</v>
      </c>
      <c r="U138" s="32">
        <v>2</v>
      </c>
      <c r="V138" s="32">
        <v>2</v>
      </c>
      <c r="W138" s="32">
        <v>2</v>
      </c>
      <c r="X138" s="32">
        <v>3</v>
      </c>
      <c r="Y138" s="32">
        <v>3</v>
      </c>
      <c r="Z138" s="32">
        <v>3</v>
      </c>
      <c r="AA138" s="32">
        <v>3</v>
      </c>
      <c r="AB138" s="32">
        <v>4</v>
      </c>
      <c r="AC138" s="32">
        <v>2</v>
      </c>
      <c r="AD138" s="32">
        <v>4</v>
      </c>
      <c r="AE138" s="32">
        <v>3</v>
      </c>
      <c r="AF138" s="32">
        <v>4</v>
      </c>
      <c r="AG138" s="32">
        <v>3</v>
      </c>
      <c r="AH138" s="32">
        <v>3</v>
      </c>
      <c r="AI138" s="32">
        <v>4</v>
      </c>
      <c r="AJ138" s="32"/>
      <c r="AK138" s="32">
        <v>3</v>
      </c>
      <c r="AL138" s="32">
        <v>1</v>
      </c>
    </row>
    <row r="139" spans="1:38" ht="12">
      <c r="A139" s="4" t="s">
        <v>243</v>
      </c>
      <c r="B139" s="32">
        <v>4</v>
      </c>
      <c r="C139" s="32">
        <v>3</v>
      </c>
      <c r="D139" s="32">
        <v>0</v>
      </c>
      <c r="E139" s="32">
        <v>1</v>
      </c>
      <c r="F139" s="32">
        <v>1</v>
      </c>
      <c r="G139" s="32">
        <v>1</v>
      </c>
      <c r="H139" s="32">
        <v>2</v>
      </c>
      <c r="I139" s="32">
        <v>3</v>
      </c>
      <c r="J139" s="32">
        <v>1</v>
      </c>
      <c r="K139" s="32">
        <v>0</v>
      </c>
      <c r="L139" s="32">
        <v>4</v>
      </c>
      <c r="M139" s="32">
        <v>4</v>
      </c>
      <c r="N139" s="32">
        <v>1</v>
      </c>
      <c r="O139" s="32">
        <v>3</v>
      </c>
      <c r="P139" s="32">
        <v>4</v>
      </c>
      <c r="Q139" s="32">
        <v>3</v>
      </c>
      <c r="R139" s="32">
        <v>3</v>
      </c>
      <c r="S139" s="32">
        <v>2</v>
      </c>
      <c r="T139" s="32">
        <v>4</v>
      </c>
      <c r="U139" s="32">
        <v>3</v>
      </c>
      <c r="V139" s="32">
        <v>4</v>
      </c>
      <c r="W139" s="32">
        <v>2</v>
      </c>
      <c r="X139" s="32">
        <v>3</v>
      </c>
      <c r="Y139" s="32">
        <v>4</v>
      </c>
      <c r="Z139" s="32">
        <v>2</v>
      </c>
      <c r="AA139" s="32">
        <v>4</v>
      </c>
      <c r="AB139" s="32">
        <v>4</v>
      </c>
      <c r="AC139" s="32">
        <v>4</v>
      </c>
      <c r="AD139" s="32">
        <v>2</v>
      </c>
      <c r="AE139" s="32">
        <v>2</v>
      </c>
      <c r="AF139" s="32">
        <v>4</v>
      </c>
      <c r="AG139" s="32">
        <v>2</v>
      </c>
      <c r="AH139" s="32">
        <v>3</v>
      </c>
      <c r="AI139" s="32">
        <v>1</v>
      </c>
      <c r="AJ139" s="32">
        <v>4</v>
      </c>
      <c r="AK139" s="32">
        <v>3</v>
      </c>
      <c r="AL139" s="32">
        <v>1</v>
      </c>
    </row>
    <row r="140" spans="1:22" ht="12">
      <c r="A140" s="10" t="s">
        <v>244</v>
      </c>
      <c r="B140" s="30" t="s">
        <v>30</v>
      </c>
      <c r="V140" s="30" t="s">
        <v>30</v>
      </c>
    </row>
    <row r="141" spans="1:38" ht="12">
      <c r="A141" s="4" t="s">
        <v>245</v>
      </c>
      <c r="B141" s="32">
        <v>9</v>
      </c>
      <c r="C141" s="32">
        <v>1</v>
      </c>
      <c r="D141" s="32">
        <v>11</v>
      </c>
      <c r="E141" s="32">
        <v>2</v>
      </c>
      <c r="F141" s="32">
        <v>10</v>
      </c>
      <c r="G141" s="32">
        <v>1</v>
      </c>
      <c r="H141" s="32">
        <v>10</v>
      </c>
      <c r="I141" s="32">
        <v>9</v>
      </c>
      <c r="J141" s="32">
        <v>5</v>
      </c>
      <c r="K141" s="32">
        <v>0</v>
      </c>
      <c r="L141" s="32">
        <v>0</v>
      </c>
      <c r="M141" s="32">
        <v>6</v>
      </c>
      <c r="N141" s="32">
        <v>11</v>
      </c>
      <c r="O141" s="32">
        <v>3</v>
      </c>
      <c r="P141" s="32">
        <v>0</v>
      </c>
      <c r="Q141" s="32">
        <v>6</v>
      </c>
      <c r="R141" s="32">
        <v>5</v>
      </c>
      <c r="S141" s="32">
        <v>7</v>
      </c>
      <c r="T141" s="32">
        <v>7</v>
      </c>
      <c r="U141" s="32">
        <v>0</v>
      </c>
      <c r="V141" s="32"/>
      <c r="W141" s="32">
        <v>8</v>
      </c>
      <c r="X141" s="32">
        <v>11</v>
      </c>
      <c r="Y141" s="32"/>
      <c r="Z141" s="32">
        <v>9</v>
      </c>
      <c r="AA141" s="32">
        <v>4</v>
      </c>
      <c r="AB141" s="32">
        <v>1</v>
      </c>
      <c r="AC141" s="32">
        <v>6</v>
      </c>
      <c r="AD141" s="32">
        <v>5</v>
      </c>
      <c r="AE141" s="32">
        <v>8</v>
      </c>
      <c r="AF141" s="32">
        <v>5</v>
      </c>
      <c r="AG141" s="32">
        <v>10</v>
      </c>
      <c r="AH141" s="32">
        <v>7</v>
      </c>
      <c r="AI141" s="32">
        <v>4</v>
      </c>
      <c r="AJ141" s="32">
        <v>7</v>
      </c>
      <c r="AK141" s="32">
        <v>8</v>
      </c>
      <c r="AL141" s="32">
        <v>5</v>
      </c>
    </row>
    <row r="142" spans="1:38" ht="12">
      <c r="A142" s="4" t="s">
        <v>246</v>
      </c>
      <c r="B142" s="32">
        <v>3</v>
      </c>
      <c r="C142" s="32">
        <v>3</v>
      </c>
      <c r="D142" s="32">
        <v>10</v>
      </c>
      <c r="E142" s="32">
        <v>1</v>
      </c>
      <c r="F142" s="32">
        <v>5</v>
      </c>
      <c r="G142" s="32">
        <v>0</v>
      </c>
      <c r="H142" s="32">
        <v>3</v>
      </c>
      <c r="I142" s="32">
        <v>8</v>
      </c>
      <c r="J142" s="32">
        <v>4</v>
      </c>
      <c r="K142" s="32">
        <v>0</v>
      </c>
      <c r="L142" s="32">
        <v>11</v>
      </c>
      <c r="M142" s="32">
        <v>3</v>
      </c>
      <c r="N142" s="32">
        <v>4</v>
      </c>
      <c r="O142" s="32">
        <v>4</v>
      </c>
      <c r="P142" s="32">
        <v>0</v>
      </c>
      <c r="Q142" s="32">
        <v>7</v>
      </c>
      <c r="R142" s="32">
        <v>4</v>
      </c>
      <c r="S142" s="32">
        <v>5</v>
      </c>
      <c r="T142" s="32">
        <v>6</v>
      </c>
      <c r="U142" s="32">
        <v>1</v>
      </c>
      <c r="V142" s="32">
        <v>10</v>
      </c>
      <c r="W142" s="32">
        <v>9</v>
      </c>
      <c r="X142" s="32">
        <v>1</v>
      </c>
      <c r="Y142" s="32"/>
      <c r="Z142" s="32">
        <v>3</v>
      </c>
      <c r="AA142" s="32">
        <v>9</v>
      </c>
      <c r="AB142" s="32">
        <v>2</v>
      </c>
      <c r="AC142" s="32">
        <v>3</v>
      </c>
      <c r="AD142" s="32">
        <v>3</v>
      </c>
      <c r="AE142" s="32">
        <v>4</v>
      </c>
      <c r="AF142" s="32">
        <v>3</v>
      </c>
      <c r="AG142" s="32">
        <v>4</v>
      </c>
      <c r="AH142" s="32">
        <v>6</v>
      </c>
      <c r="AI142" s="32">
        <v>7</v>
      </c>
      <c r="AJ142" s="32">
        <v>2</v>
      </c>
      <c r="AK142" s="32">
        <v>2</v>
      </c>
      <c r="AL142" s="32">
        <v>2</v>
      </c>
    </row>
    <row r="143" spans="1:38" ht="12">
      <c r="A143" s="4" t="s">
        <v>247</v>
      </c>
      <c r="B143" s="32">
        <v>0</v>
      </c>
      <c r="C143" s="32">
        <v>9</v>
      </c>
      <c r="D143" s="32">
        <v>1</v>
      </c>
      <c r="E143" s="32">
        <v>4</v>
      </c>
      <c r="F143" s="32">
        <v>2</v>
      </c>
      <c r="G143" s="32">
        <v>0</v>
      </c>
      <c r="H143" s="32">
        <v>5</v>
      </c>
      <c r="I143" s="32">
        <v>3</v>
      </c>
      <c r="J143" s="32">
        <v>3</v>
      </c>
      <c r="K143" s="32">
        <v>0</v>
      </c>
      <c r="L143" s="32">
        <v>0</v>
      </c>
      <c r="M143" s="32">
        <v>5</v>
      </c>
      <c r="N143" s="32">
        <v>8</v>
      </c>
      <c r="O143" s="32">
        <v>2</v>
      </c>
      <c r="P143" s="32">
        <v>0</v>
      </c>
      <c r="Q143" s="32">
        <v>5</v>
      </c>
      <c r="R143" s="32">
        <v>2</v>
      </c>
      <c r="S143" s="32">
        <v>2</v>
      </c>
      <c r="T143" s="32">
        <v>2</v>
      </c>
      <c r="U143" s="32">
        <v>2</v>
      </c>
      <c r="V143" s="32"/>
      <c r="W143" s="32">
        <v>10</v>
      </c>
      <c r="X143" s="32">
        <v>6</v>
      </c>
      <c r="Y143" s="32"/>
      <c r="Z143" s="32">
        <v>8</v>
      </c>
      <c r="AA143" s="32">
        <v>3</v>
      </c>
      <c r="AB143" s="32">
        <v>3</v>
      </c>
      <c r="AC143" s="32">
        <v>2</v>
      </c>
      <c r="AD143" s="32">
        <v>4</v>
      </c>
      <c r="AE143" s="32">
        <v>7</v>
      </c>
      <c r="AF143" s="32">
        <v>6</v>
      </c>
      <c r="AG143" s="32">
        <v>8</v>
      </c>
      <c r="AH143" s="32">
        <v>4</v>
      </c>
      <c r="AI143" s="32">
        <v>6</v>
      </c>
      <c r="AJ143" s="32">
        <v>3</v>
      </c>
      <c r="AK143" s="32">
        <v>3</v>
      </c>
      <c r="AL143" s="32">
        <v>3</v>
      </c>
    </row>
    <row r="144" spans="1:38" ht="12">
      <c r="A144" s="4" t="s">
        <v>248</v>
      </c>
      <c r="B144" s="32">
        <v>1</v>
      </c>
      <c r="C144" s="32">
        <v>4</v>
      </c>
      <c r="D144" s="32">
        <v>6</v>
      </c>
      <c r="E144" s="32">
        <v>3</v>
      </c>
      <c r="F144" s="32">
        <v>4</v>
      </c>
      <c r="G144" s="32">
        <v>0</v>
      </c>
      <c r="H144" s="32">
        <v>4</v>
      </c>
      <c r="I144" s="32">
        <v>2</v>
      </c>
      <c r="J144" s="32">
        <v>1</v>
      </c>
      <c r="K144" s="32">
        <v>0</v>
      </c>
      <c r="L144" s="32">
        <v>0</v>
      </c>
      <c r="M144" s="32">
        <v>1</v>
      </c>
      <c r="N144" s="32">
        <v>1</v>
      </c>
      <c r="O144" s="32">
        <v>1</v>
      </c>
      <c r="P144" s="32">
        <v>0</v>
      </c>
      <c r="Q144" s="32">
        <v>4</v>
      </c>
      <c r="R144" s="32">
        <v>1</v>
      </c>
      <c r="S144" s="32">
        <v>3</v>
      </c>
      <c r="T144" s="32">
        <v>3</v>
      </c>
      <c r="U144" s="32">
        <v>5</v>
      </c>
      <c r="V144" s="32"/>
      <c r="W144" s="32">
        <v>11</v>
      </c>
      <c r="X144" s="32">
        <v>7</v>
      </c>
      <c r="Y144" s="32">
        <v>2</v>
      </c>
      <c r="Z144" s="32">
        <v>2</v>
      </c>
      <c r="AA144" s="32">
        <v>8</v>
      </c>
      <c r="AB144" s="32">
        <v>4</v>
      </c>
      <c r="AC144" s="32">
        <v>5</v>
      </c>
      <c r="AD144" s="32">
        <v>2</v>
      </c>
      <c r="AE144" s="32">
        <v>5</v>
      </c>
      <c r="AF144" s="32">
        <v>2</v>
      </c>
      <c r="AG144" s="32">
        <v>1</v>
      </c>
      <c r="AH144" s="32">
        <v>1</v>
      </c>
      <c r="AI144" s="32">
        <v>5</v>
      </c>
      <c r="AJ144" s="32">
        <v>4</v>
      </c>
      <c r="AK144" s="32">
        <v>1</v>
      </c>
      <c r="AL144" s="32">
        <v>2</v>
      </c>
    </row>
    <row r="145" spans="1:38" ht="12">
      <c r="A145" s="4" t="s">
        <v>249</v>
      </c>
      <c r="B145" s="32">
        <v>2</v>
      </c>
      <c r="C145" s="32">
        <v>2</v>
      </c>
      <c r="D145" s="32">
        <v>7</v>
      </c>
      <c r="E145" s="32">
        <v>10</v>
      </c>
      <c r="F145" s="32">
        <v>6</v>
      </c>
      <c r="G145" s="32">
        <v>0</v>
      </c>
      <c r="H145" s="32">
        <v>2</v>
      </c>
      <c r="I145" s="32">
        <v>6</v>
      </c>
      <c r="J145" s="32">
        <v>9</v>
      </c>
      <c r="K145" s="32">
        <v>0</v>
      </c>
      <c r="L145" s="32">
        <v>0</v>
      </c>
      <c r="M145" s="32">
        <v>4</v>
      </c>
      <c r="N145" s="32">
        <v>2</v>
      </c>
      <c r="O145" s="32">
        <v>5</v>
      </c>
      <c r="P145" s="32">
        <v>1</v>
      </c>
      <c r="Q145" s="32">
        <v>8</v>
      </c>
      <c r="R145" s="32">
        <v>6</v>
      </c>
      <c r="S145" s="32">
        <v>4</v>
      </c>
      <c r="T145" s="32">
        <v>3</v>
      </c>
      <c r="U145" s="32">
        <v>9</v>
      </c>
      <c r="V145" s="32"/>
      <c r="W145" s="32">
        <v>1</v>
      </c>
      <c r="X145" s="32">
        <v>8</v>
      </c>
      <c r="Y145" s="32">
        <v>1</v>
      </c>
      <c r="Z145" s="32">
        <v>1</v>
      </c>
      <c r="AA145" s="32">
        <v>5</v>
      </c>
      <c r="AB145" s="32">
        <v>6</v>
      </c>
      <c r="AC145" s="32">
        <v>11</v>
      </c>
      <c r="AD145" s="32">
        <v>1</v>
      </c>
      <c r="AE145" s="32"/>
      <c r="AF145" s="32">
        <v>4</v>
      </c>
      <c r="AG145" s="32">
        <v>3</v>
      </c>
      <c r="AH145" s="32">
        <v>5</v>
      </c>
      <c r="AI145" s="32"/>
      <c r="AJ145" s="32">
        <v>5</v>
      </c>
      <c r="AK145" s="32">
        <v>7</v>
      </c>
      <c r="AL145" s="32">
        <v>8</v>
      </c>
    </row>
    <row r="146" spans="1:38" ht="12">
      <c r="A146" s="4" t="s">
        <v>250</v>
      </c>
      <c r="B146" s="32">
        <v>10</v>
      </c>
      <c r="C146" s="32">
        <v>8</v>
      </c>
      <c r="D146" s="32">
        <v>9</v>
      </c>
      <c r="E146" s="32">
        <v>6</v>
      </c>
      <c r="F146" s="32">
        <v>8</v>
      </c>
      <c r="G146" s="32">
        <v>0</v>
      </c>
      <c r="H146" s="32">
        <v>6</v>
      </c>
      <c r="I146" s="32">
        <v>4</v>
      </c>
      <c r="J146" s="32">
        <v>7</v>
      </c>
      <c r="K146" s="32">
        <v>0</v>
      </c>
      <c r="L146" s="32">
        <v>0</v>
      </c>
      <c r="M146" s="32">
        <v>8</v>
      </c>
      <c r="N146" s="32">
        <v>7</v>
      </c>
      <c r="O146" s="32">
        <v>6</v>
      </c>
      <c r="P146" s="32">
        <v>11</v>
      </c>
      <c r="Q146" s="32">
        <v>2</v>
      </c>
      <c r="R146" s="32">
        <v>10</v>
      </c>
      <c r="S146" s="32">
        <v>0</v>
      </c>
      <c r="T146" s="32">
        <v>4</v>
      </c>
      <c r="U146" s="32">
        <v>7</v>
      </c>
      <c r="V146" s="32"/>
      <c r="W146" s="32">
        <v>2</v>
      </c>
      <c r="X146" s="32">
        <v>9</v>
      </c>
      <c r="Y146" s="32"/>
      <c r="Z146" s="32">
        <v>7</v>
      </c>
      <c r="AA146" s="32">
        <v>6</v>
      </c>
      <c r="AB146" s="32">
        <v>9</v>
      </c>
      <c r="AC146" s="32">
        <v>10</v>
      </c>
      <c r="AD146" s="32">
        <v>7</v>
      </c>
      <c r="AE146" s="32">
        <v>3</v>
      </c>
      <c r="AF146" s="32">
        <v>7</v>
      </c>
      <c r="AG146" s="32">
        <v>7</v>
      </c>
      <c r="AH146" s="32">
        <v>3</v>
      </c>
      <c r="AI146" s="32">
        <v>2</v>
      </c>
      <c r="AJ146" s="32">
        <v>11</v>
      </c>
      <c r="AK146" s="32">
        <v>5</v>
      </c>
      <c r="AL146" s="32">
        <v>7</v>
      </c>
    </row>
    <row r="147" spans="1:38" ht="12">
      <c r="A147" s="4" t="s">
        <v>251</v>
      </c>
      <c r="B147" s="32">
        <v>4</v>
      </c>
      <c r="C147" s="32">
        <v>5</v>
      </c>
      <c r="D147" s="32">
        <v>8</v>
      </c>
      <c r="E147" s="32">
        <v>5</v>
      </c>
      <c r="F147" s="32">
        <v>3</v>
      </c>
      <c r="G147" s="32">
        <v>0</v>
      </c>
      <c r="H147" s="32">
        <v>1</v>
      </c>
      <c r="I147" s="32">
        <v>5</v>
      </c>
      <c r="J147" s="32">
        <v>6</v>
      </c>
      <c r="K147" s="32">
        <v>0</v>
      </c>
      <c r="L147" s="32">
        <v>0</v>
      </c>
      <c r="M147" s="32">
        <v>2</v>
      </c>
      <c r="N147" s="32">
        <v>3</v>
      </c>
      <c r="O147" s="32">
        <v>8</v>
      </c>
      <c r="P147" s="32">
        <v>0</v>
      </c>
      <c r="Q147" s="32">
        <v>3</v>
      </c>
      <c r="R147" s="32">
        <v>3</v>
      </c>
      <c r="S147" s="32">
        <v>6</v>
      </c>
      <c r="T147" s="32">
        <v>5</v>
      </c>
      <c r="U147" s="32">
        <v>10</v>
      </c>
      <c r="V147" s="32"/>
      <c r="W147" s="32">
        <v>3</v>
      </c>
      <c r="X147" s="32">
        <v>10</v>
      </c>
      <c r="Y147" s="32">
        <v>4</v>
      </c>
      <c r="Z147" s="32">
        <v>4</v>
      </c>
      <c r="AA147" s="32">
        <v>7</v>
      </c>
      <c r="AB147" s="32">
        <v>8</v>
      </c>
      <c r="AC147" s="32">
        <v>7</v>
      </c>
      <c r="AD147" s="32">
        <v>6</v>
      </c>
      <c r="AE147" s="32">
        <v>6</v>
      </c>
      <c r="AF147" s="32">
        <v>1</v>
      </c>
      <c r="AG147" s="32">
        <v>2</v>
      </c>
      <c r="AH147" s="32">
        <v>2</v>
      </c>
      <c r="AI147" s="32">
        <v>3</v>
      </c>
      <c r="AJ147" s="32">
        <v>9</v>
      </c>
      <c r="AK147" s="32">
        <v>4</v>
      </c>
      <c r="AL147" s="32">
        <v>8</v>
      </c>
    </row>
    <row r="148" spans="1:38" ht="12">
      <c r="A148" s="4" t="s">
        <v>252</v>
      </c>
      <c r="B148" s="32">
        <v>5</v>
      </c>
      <c r="C148" s="32">
        <v>4</v>
      </c>
      <c r="D148" s="32">
        <v>4</v>
      </c>
      <c r="E148" s="32">
        <v>7</v>
      </c>
      <c r="F148" s="32">
        <v>1</v>
      </c>
      <c r="G148" s="32">
        <v>1</v>
      </c>
      <c r="H148" s="32">
        <v>7</v>
      </c>
      <c r="I148" s="32">
        <v>1</v>
      </c>
      <c r="J148" s="32">
        <v>10</v>
      </c>
      <c r="K148" s="32">
        <v>0</v>
      </c>
      <c r="L148" s="32">
        <v>1</v>
      </c>
      <c r="M148" s="32">
        <v>10</v>
      </c>
      <c r="N148" s="32">
        <v>6</v>
      </c>
      <c r="O148" s="32">
        <v>7</v>
      </c>
      <c r="P148" s="32">
        <v>0</v>
      </c>
      <c r="Q148" s="32">
        <v>1</v>
      </c>
      <c r="R148" s="32">
        <v>7</v>
      </c>
      <c r="S148" s="32">
        <v>1</v>
      </c>
      <c r="T148" s="32">
        <v>1</v>
      </c>
      <c r="U148" s="32">
        <v>8</v>
      </c>
      <c r="V148" s="32"/>
      <c r="W148" s="32">
        <v>4</v>
      </c>
      <c r="X148" s="32">
        <v>2</v>
      </c>
      <c r="Y148" s="32">
        <v>3</v>
      </c>
      <c r="Z148" s="32">
        <v>6</v>
      </c>
      <c r="AA148" s="32">
        <v>1</v>
      </c>
      <c r="AB148" s="32">
        <v>4</v>
      </c>
      <c r="AC148" s="32">
        <v>1</v>
      </c>
      <c r="AD148" s="32">
        <v>8</v>
      </c>
      <c r="AE148" s="32">
        <v>2</v>
      </c>
      <c r="AF148" s="32">
        <v>8</v>
      </c>
      <c r="AG148" s="32">
        <v>5</v>
      </c>
      <c r="AH148" s="32">
        <v>8</v>
      </c>
      <c r="AI148" s="32">
        <v>1</v>
      </c>
      <c r="AJ148" s="32">
        <v>1</v>
      </c>
      <c r="AK148" s="32">
        <v>6</v>
      </c>
      <c r="AL148" s="32">
        <v>9</v>
      </c>
    </row>
    <row r="149" spans="1:38" ht="12">
      <c r="A149" s="4" t="s">
        <v>253</v>
      </c>
      <c r="B149" s="32">
        <v>6</v>
      </c>
      <c r="C149" s="32">
        <v>11</v>
      </c>
      <c r="D149" s="32">
        <v>5</v>
      </c>
      <c r="E149" s="32">
        <v>8</v>
      </c>
      <c r="F149" s="32">
        <v>7</v>
      </c>
      <c r="G149" s="32">
        <v>0</v>
      </c>
      <c r="H149" s="32">
        <v>9</v>
      </c>
      <c r="I149" s="32">
        <v>7</v>
      </c>
      <c r="J149" s="32">
        <v>1</v>
      </c>
      <c r="K149" s="32">
        <v>0</v>
      </c>
      <c r="L149" s="32">
        <v>0</v>
      </c>
      <c r="M149" s="32">
        <v>11</v>
      </c>
      <c r="N149" s="32">
        <v>5</v>
      </c>
      <c r="O149" s="32">
        <v>9</v>
      </c>
      <c r="P149" s="32">
        <v>0</v>
      </c>
      <c r="Q149" s="32">
        <v>10</v>
      </c>
      <c r="R149" s="32">
        <v>9</v>
      </c>
      <c r="S149" s="32">
        <v>8</v>
      </c>
      <c r="T149" s="32">
        <v>8</v>
      </c>
      <c r="U149" s="32">
        <v>3</v>
      </c>
      <c r="V149" s="32"/>
      <c r="W149" s="32">
        <v>5</v>
      </c>
      <c r="X149" s="32">
        <v>3</v>
      </c>
      <c r="Y149" s="32"/>
      <c r="Z149" s="32">
        <v>11</v>
      </c>
      <c r="AA149" s="32">
        <v>10</v>
      </c>
      <c r="AB149" s="32">
        <v>9</v>
      </c>
      <c r="AC149" s="32">
        <v>8</v>
      </c>
      <c r="AD149" s="32">
        <v>9</v>
      </c>
      <c r="AE149" s="32">
        <v>9</v>
      </c>
      <c r="AF149" s="32">
        <v>9</v>
      </c>
      <c r="AG149" s="32">
        <v>9</v>
      </c>
      <c r="AH149" s="32">
        <v>9</v>
      </c>
      <c r="AI149" s="32">
        <v>8</v>
      </c>
      <c r="AJ149" s="32">
        <v>10</v>
      </c>
      <c r="AK149" s="32">
        <v>9</v>
      </c>
      <c r="AL149" s="32">
        <v>11</v>
      </c>
    </row>
    <row r="150" spans="1:38" ht="12">
      <c r="A150" s="4" t="s">
        <v>254</v>
      </c>
      <c r="B150" s="32">
        <v>7</v>
      </c>
      <c r="C150" s="32">
        <v>6</v>
      </c>
      <c r="D150" s="32">
        <v>3</v>
      </c>
      <c r="E150" s="32">
        <v>9</v>
      </c>
      <c r="F150" s="32">
        <v>9</v>
      </c>
      <c r="G150" s="32">
        <v>0</v>
      </c>
      <c r="H150" s="32">
        <v>8</v>
      </c>
      <c r="I150" s="32">
        <v>10</v>
      </c>
      <c r="J150" s="32">
        <v>8</v>
      </c>
      <c r="K150" s="32">
        <v>0</v>
      </c>
      <c r="L150" s="32">
        <v>0</v>
      </c>
      <c r="M150" s="32">
        <v>9</v>
      </c>
      <c r="N150" s="32">
        <v>10</v>
      </c>
      <c r="O150" s="32">
        <v>11</v>
      </c>
      <c r="P150" s="32">
        <v>0</v>
      </c>
      <c r="Q150" s="32">
        <v>0</v>
      </c>
      <c r="R150" s="32">
        <v>8</v>
      </c>
      <c r="S150" s="32">
        <v>9</v>
      </c>
      <c r="T150" s="32">
        <v>9</v>
      </c>
      <c r="U150" s="32">
        <v>6</v>
      </c>
      <c r="V150" s="32"/>
      <c r="W150" s="32">
        <v>6</v>
      </c>
      <c r="X150" s="32">
        <v>4</v>
      </c>
      <c r="Y150" s="32"/>
      <c r="Z150" s="32">
        <v>5</v>
      </c>
      <c r="AA150" s="32">
        <v>2</v>
      </c>
      <c r="AB150" s="32">
        <v>12</v>
      </c>
      <c r="AC150" s="32">
        <v>4</v>
      </c>
      <c r="AD150" s="32">
        <v>11</v>
      </c>
      <c r="AE150" s="32">
        <v>10</v>
      </c>
      <c r="AF150" s="32">
        <v>10</v>
      </c>
      <c r="AG150" s="32">
        <v>6</v>
      </c>
      <c r="AH150" s="32">
        <v>10</v>
      </c>
      <c r="AI150" s="32">
        <v>10</v>
      </c>
      <c r="AJ150" s="32">
        <v>8</v>
      </c>
      <c r="AK150" s="32">
        <v>11</v>
      </c>
      <c r="AL150" s="32">
        <v>1</v>
      </c>
    </row>
    <row r="151" spans="1:38" ht="12">
      <c r="A151" s="4" t="s">
        <v>255</v>
      </c>
      <c r="B151" s="32">
        <v>8</v>
      </c>
      <c r="C151" s="32">
        <v>7</v>
      </c>
      <c r="D151" s="32">
        <v>2</v>
      </c>
      <c r="E151" s="32">
        <v>10</v>
      </c>
      <c r="F151" s="32">
        <v>11</v>
      </c>
      <c r="G151" s="32">
        <v>0</v>
      </c>
      <c r="H151" s="32">
        <v>11</v>
      </c>
      <c r="I151" s="32">
        <v>11</v>
      </c>
      <c r="J151" s="32">
        <v>2</v>
      </c>
      <c r="K151" s="32">
        <v>0</v>
      </c>
      <c r="L151" s="32">
        <v>0</v>
      </c>
      <c r="M151" s="32">
        <v>7</v>
      </c>
      <c r="N151" s="32">
        <v>9</v>
      </c>
      <c r="O151" s="32">
        <v>10</v>
      </c>
      <c r="P151" s="32">
        <v>0</v>
      </c>
      <c r="Q151" s="32">
        <v>0</v>
      </c>
      <c r="R151" s="32">
        <v>11</v>
      </c>
      <c r="S151" s="32">
        <v>10</v>
      </c>
      <c r="T151" s="32">
        <v>10</v>
      </c>
      <c r="U151" s="32">
        <v>4</v>
      </c>
      <c r="V151" s="32"/>
      <c r="W151" s="32">
        <v>7</v>
      </c>
      <c r="X151" s="32">
        <v>5</v>
      </c>
      <c r="Y151" s="32"/>
      <c r="Z151" s="32">
        <v>10</v>
      </c>
      <c r="AA151" s="32"/>
      <c r="AB151" s="32">
        <v>10</v>
      </c>
      <c r="AC151" s="32">
        <v>9</v>
      </c>
      <c r="AD151" s="32">
        <v>10</v>
      </c>
      <c r="AE151" s="32">
        <v>1</v>
      </c>
      <c r="AF151" s="32">
        <v>11</v>
      </c>
      <c r="AG151" s="32">
        <v>9</v>
      </c>
      <c r="AH151" s="32">
        <v>11</v>
      </c>
      <c r="AI151" s="32">
        <v>9</v>
      </c>
      <c r="AJ151" s="32">
        <v>6</v>
      </c>
      <c r="AK151" s="32">
        <v>10</v>
      </c>
      <c r="AL151" s="32">
        <v>10</v>
      </c>
    </row>
  </sheetData>
  <mergeCells count="4">
    <mergeCell ref="F1:H1"/>
    <mergeCell ref="F2:H2"/>
    <mergeCell ref="F3:H3"/>
    <mergeCell ref="F4:H4"/>
  </mergeCells>
  <dataValidations count="6">
    <dataValidation type="list" operator="equal" allowBlank="1" sqref="B11:AL12">
      <formula1>"Dirig.,Impieg.,Insegn.,Comm.,Oper.,Artigia.,Disocc.,Altro...,"</formula1>
    </dataValidation>
    <dataValidation type="list" operator="equal" allowBlank="1" showErrorMessage="1" sqref="B13:AL14">
      <formula1>"Elem.,Medie.,Diplom.,Laurea                               ,Altro...,"</formula1>
    </dataValidation>
    <dataValidation errorStyle="warning" type="list" operator="equal" allowBlank="1" showErrorMessage="1" sqref="B23:AL23">
      <formula1>"-5,6~10,11~25,26~50,+50,"</formula1>
    </dataValidation>
    <dataValidation errorStyle="warning" type="list" operator="equal" allowBlank="1" showErrorMessage="1" sqref="B28:AL28">
      <formula1>"5,6,7,8,+8,"</formula1>
    </dataValidation>
    <dataValidation errorStyle="warning" type="list" operator="equal" allowBlank="1" showErrorMessage="1" sqref="B29:AL29">
      <formula1>"- 1,1,2,3,+3,"</formula1>
    </dataValidation>
    <dataValidation errorStyle="warning" type="list" operator="equal" allowBlank="1" showErrorMessage="1" sqref="B115:AL117">
      <formula1>"Mai,Provate,Saltuario,Frequente,Amici"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5">
      <selection activeCell="A36" sqref="A36"/>
    </sheetView>
  </sheetViews>
  <sheetFormatPr defaultColWidth="12.57421875" defaultRowHeight="12.75"/>
  <cols>
    <col min="1" max="1" width="50.00390625" style="0" customWidth="1"/>
    <col min="2" max="3" width="11.57421875" style="13" customWidth="1"/>
    <col min="4" max="4" width="10.57421875" style="13" customWidth="1"/>
    <col min="5" max="16384" width="11.57421875" style="0" customWidth="1"/>
  </cols>
  <sheetData>
    <row r="1" spans="2:4" ht="12">
      <c r="B1" s="37"/>
      <c r="C1" s="37"/>
      <c r="D1" s="37"/>
    </row>
    <row r="2" spans="2:4" ht="12">
      <c r="B2" s="37" t="s">
        <v>256</v>
      </c>
      <c r="C2" s="37" t="s">
        <v>257</v>
      </c>
      <c r="D2" s="37" t="s">
        <v>258</v>
      </c>
    </row>
    <row r="3" spans="1:4" ht="12">
      <c r="A3" t="s">
        <v>259</v>
      </c>
      <c r="B3" s="13">
        <f>Branchi!B3+Reparto!B3+'Branca RS'!B3</f>
        <v>106</v>
      </c>
      <c r="C3" s="13">
        <f>Branchi!B4+Reparto!B4+'Branca RS'!B4</f>
        <v>94</v>
      </c>
      <c r="D3" s="38">
        <f>C3/B3</f>
        <v>0.8867924528301887</v>
      </c>
    </row>
    <row r="4" spans="1:5" ht="12">
      <c r="A4" t="s">
        <v>260</v>
      </c>
      <c r="B4" s="13">
        <v>74</v>
      </c>
      <c r="C4" s="13">
        <v>36</v>
      </c>
      <c r="D4" s="38">
        <f>C4/B4</f>
        <v>0.4864864864864865</v>
      </c>
      <c r="E4" t="s">
        <v>261</v>
      </c>
    </row>
    <row r="5" spans="1:4" ht="12">
      <c r="A5" t="s">
        <v>262</v>
      </c>
      <c r="B5" s="13">
        <v>36</v>
      </c>
      <c r="C5" s="13">
        <v>32</v>
      </c>
      <c r="D5" s="39">
        <f>C5/B5</f>
        <v>0.8888888888888888</v>
      </c>
    </row>
    <row r="6" ht="12">
      <c r="A6" t="s">
        <v>263</v>
      </c>
    </row>
    <row r="8" ht="12">
      <c r="A8" s="37" t="s">
        <v>264</v>
      </c>
    </row>
    <row r="9" spans="1:2" ht="12">
      <c r="A9" t="s">
        <v>265</v>
      </c>
      <c r="B9" s="13">
        <v>36</v>
      </c>
    </row>
    <row r="10" spans="1:4" ht="12">
      <c r="A10" s="37" t="s">
        <v>266</v>
      </c>
      <c r="B10" s="37" t="s">
        <v>32</v>
      </c>
      <c r="C10" s="37" t="s">
        <v>46</v>
      </c>
      <c r="D10" s="37" t="s">
        <v>267</v>
      </c>
    </row>
    <row r="11" spans="1:4" ht="12">
      <c r="A11" s="40" t="s">
        <v>257</v>
      </c>
      <c r="B11" s="13">
        <f>SUM(B14:B23)</f>
        <v>32</v>
      </c>
      <c r="C11" s="13">
        <f>SUM(C14:C23)</f>
        <v>34</v>
      </c>
      <c r="D11" s="13">
        <f>SUM(D14:D23)</f>
        <v>66</v>
      </c>
    </row>
    <row r="12" spans="1:4" ht="12">
      <c r="A12" t="s">
        <v>268</v>
      </c>
      <c r="B12" s="41">
        <f>AVERAGE(Genitori!B45:AJ45)</f>
        <v>46.83870967741935</v>
      </c>
      <c r="C12" s="41">
        <f>AVERAGE(Genitori!B49:AJ49)</f>
        <v>45.26470588235294</v>
      </c>
      <c r="D12" s="41">
        <f>AVERAGE(Genitori!B45:AJ45,Genitori!B49:AJ49)</f>
        <v>46.01538461538462</v>
      </c>
    </row>
    <row r="13" spans="1:4" ht="12">
      <c r="A13" s="42" t="s">
        <v>269</v>
      </c>
      <c r="B13" s="37" t="s">
        <v>32</v>
      </c>
      <c r="C13" s="37" t="s">
        <v>46</v>
      </c>
      <c r="D13" s="37" t="s">
        <v>267</v>
      </c>
    </row>
    <row r="14" spans="1:4" ht="12">
      <c r="A14" s="43" t="s">
        <v>37</v>
      </c>
      <c r="B14" s="13">
        <f>COUNTIF(Genitori!$B$46:$AJ$46,A14)</f>
        <v>12</v>
      </c>
      <c r="C14" s="13">
        <f>COUNTIF(Genitori!$B$50:$AJ$50,A14)</f>
        <v>9</v>
      </c>
      <c r="D14" s="13">
        <f>SUM(B14:C14)</f>
        <v>21</v>
      </c>
    </row>
    <row r="15" spans="1:4" ht="12">
      <c r="A15" s="43" t="s">
        <v>38</v>
      </c>
      <c r="B15" s="13">
        <f>COUNTIF(Genitori!$B$46:$AJ$46,A15)</f>
        <v>2</v>
      </c>
      <c r="C15" s="13">
        <f>COUNTIF(Genitori!$B$50:$AJ$50,A15)</f>
        <v>6</v>
      </c>
      <c r="D15" s="13">
        <f>SUM(B15:C15)</f>
        <v>8</v>
      </c>
    </row>
    <row r="16" spans="1:4" ht="12">
      <c r="A16" s="43" t="s">
        <v>270</v>
      </c>
      <c r="B16" s="13">
        <f>COUNTIF(Genitori!$B$46:$AJ$46,"Disoccupato")</f>
        <v>1</v>
      </c>
      <c r="C16" s="13">
        <f>COUNTIF(Genitori!$B$50:$AJ$50,"Disoccupato")</f>
        <v>7</v>
      </c>
      <c r="D16" s="13">
        <f>SUM(B16:C16)</f>
        <v>8</v>
      </c>
    </row>
    <row r="17" spans="1:4" ht="12">
      <c r="A17" s="43" t="s">
        <v>45</v>
      </c>
      <c r="B17" s="13">
        <f>COUNTIF(Genitori!$B$46:$AJ$46,A17)</f>
        <v>1</v>
      </c>
      <c r="C17" s="13">
        <f>COUNTIF(Genitori!$B$50:$AJ$50,A17)</f>
        <v>7</v>
      </c>
      <c r="D17" s="13">
        <f>SUM(B17:C17)</f>
        <v>8</v>
      </c>
    </row>
    <row r="18" spans="1:4" ht="12">
      <c r="A18" s="43" t="s">
        <v>40</v>
      </c>
      <c r="B18" s="13">
        <f>COUNTIF(Genitori!$B$46:$AJ$46,A18)</f>
        <v>6</v>
      </c>
      <c r="C18" s="13">
        <f>COUNTIF(Genitori!$B$50:$AJ$50,A18)</f>
        <v>0</v>
      </c>
      <c r="D18" s="13">
        <f>SUM(B18:C18)</f>
        <v>6</v>
      </c>
    </row>
    <row r="19" spans="1:4" ht="12">
      <c r="A19" s="43" t="s">
        <v>39</v>
      </c>
      <c r="B19" s="13">
        <f>COUNTIF(Genitori!$B$46:$AJ$46,A19)</f>
        <v>3</v>
      </c>
      <c r="C19" s="13">
        <f>COUNTIF(Genitori!$B$50:$AJ$50,A19)</f>
        <v>1</v>
      </c>
      <c r="D19" s="13">
        <f>SUM(B19:C19)</f>
        <v>4</v>
      </c>
    </row>
    <row r="20" spans="1:4" ht="12">
      <c r="A20" s="43" t="s">
        <v>41</v>
      </c>
      <c r="B20" s="13">
        <f>COUNTIF(Genitori!$B$46:$AJ$46,A20)</f>
        <v>4</v>
      </c>
      <c r="C20" s="13">
        <f>COUNTIF(Genitori!$B$50:$AJ$50,A20)</f>
        <v>0</v>
      </c>
      <c r="D20" s="13">
        <f>SUM(B20:C20)</f>
        <v>4</v>
      </c>
    </row>
    <row r="21" spans="1:4" ht="12">
      <c r="A21" s="43" t="s">
        <v>43</v>
      </c>
      <c r="B21" s="13">
        <f>COUNTIF(Genitori!$B$46:$AJ$46,A21)</f>
        <v>1</v>
      </c>
      <c r="C21" s="13">
        <f>COUNTIF(Genitori!$B$50:$AJ$50,A21)</f>
        <v>3</v>
      </c>
      <c r="D21" s="13">
        <f>SUM(B21:C21)</f>
        <v>4</v>
      </c>
    </row>
    <row r="22" spans="1:4" ht="12">
      <c r="A22" s="43" t="s">
        <v>42</v>
      </c>
      <c r="B22" s="13">
        <f>COUNTIF(Genitori!$B$46:$AJ$46,A22)</f>
        <v>2</v>
      </c>
      <c r="C22" s="13">
        <f>COUNTIF(Genitori!$B$50:$AJ$50,A22)</f>
        <v>1</v>
      </c>
      <c r="D22" s="13">
        <f>SUM(B22:C22)</f>
        <v>3</v>
      </c>
    </row>
    <row r="23" spans="1:4" ht="12">
      <c r="A23" s="43" t="s">
        <v>271</v>
      </c>
      <c r="B23" s="13">
        <f>COUNTIF(Genitori!$B$46:$AJ$46,A23)</f>
        <v>0</v>
      </c>
      <c r="C23" s="13">
        <f>COUNTIF(Genitori!$B$50:$AJ$50,A23)</f>
        <v>0</v>
      </c>
      <c r="D23" s="13">
        <f>SUM(B23:C23)</f>
        <v>0</v>
      </c>
    </row>
    <row r="24" ht="12">
      <c r="A24" s="43"/>
    </row>
    <row r="25" spans="2:6" ht="12">
      <c r="B25" s="37" t="s">
        <v>272</v>
      </c>
      <c r="C25" s="37" t="s">
        <v>273</v>
      </c>
      <c r="D25" s="37" t="s">
        <v>274</v>
      </c>
      <c r="E25" s="37" t="s">
        <v>275</v>
      </c>
      <c r="F25" s="37" t="s">
        <v>276</v>
      </c>
    </row>
    <row r="26" spans="1:6" ht="12">
      <c r="A26" s="4" t="s">
        <v>8</v>
      </c>
      <c r="B26" s="44">
        <f>IF(COUNTIF(Genitori!$B7:$AJ7,1)=0,0,COUNTIF(Genitori!$B7:$AJ7,1)/($B$9))</f>
        <v>0</v>
      </c>
      <c r="C26" s="44">
        <f>IF(COUNTIF(Genitori!$B7:$AJ7,2)=0,0,COUNTIF(Genitori!$B7:$AJ7,2)/($B$9))</f>
        <v>0.19444444444444445</v>
      </c>
      <c r="D26" s="44">
        <f>IF(COUNTIF(Genitori!$B7:$AJ7,3)=0,0,COUNTIF(Genitori!$B7:$AJ7,3)/($B$9))</f>
        <v>0.4722222222222222</v>
      </c>
      <c r="E26" s="44">
        <f>IF(COUNTIF(Genitori!$B7:$AJ7,4)=0,0,COUNTIF(Genitori!$B7:$AJ7,4)/($B$9))</f>
        <v>0.3055555555555556</v>
      </c>
      <c r="F26" s="41">
        <f>AVERAGE(Genitori!B7:AJ7)</f>
        <v>3.1142857142857143</v>
      </c>
    </row>
    <row r="27" spans="1:6" ht="12">
      <c r="A27" s="4" t="s">
        <v>9</v>
      </c>
      <c r="B27" s="44">
        <f>IF(COUNTIF(Genitori!$B8:$AJ8,1)=0,0,COUNTIF(Genitori!$B8:$AJ8,1)/($B$9))</f>
        <v>0</v>
      </c>
      <c r="C27" s="44">
        <f>IF(COUNTIF(Genitori!$B8:$AJ8,2)=0,0,COUNTIF(Genitori!$B8:$AJ8,2)/($B$9))</f>
        <v>0.05555555555555555</v>
      </c>
      <c r="D27" s="44">
        <f>IF(COUNTIF(Genitori!$B8:$AJ8,3)=0,0,COUNTIF(Genitori!$B8:$AJ8,3)/($B$9))</f>
        <v>0.3333333333333333</v>
      </c>
      <c r="E27" s="44">
        <f>IF(COUNTIF(Genitori!$B8:$AJ8,4)=0,0,COUNTIF(Genitori!$B8:$AJ8,4)/($B$9))</f>
        <v>0.5555555555555556</v>
      </c>
      <c r="F27" s="41">
        <f>AVERAGE(Genitori!B8:AJ8)</f>
        <v>3.6285714285714286</v>
      </c>
    </row>
    <row r="28" spans="1:6" ht="12">
      <c r="A28" s="4" t="s">
        <v>10</v>
      </c>
      <c r="B28" s="44">
        <f>IF(COUNTIF(Genitori!$B9:$AJ9,1)=0,0,COUNTIF(Genitori!$B9:$AJ9,1)/($B$9))</f>
        <v>0.027777777777777776</v>
      </c>
      <c r="C28" s="44">
        <f>IF(COUNTIF(Genitori!$B9:$AJ9,2)=0,0,COUNTIF(Genitori!$B9:$AJ9,2)/($B$9))</f>
        <v>0.16666666666666666</v>
      </c>
      <c r="D28" s="44">
        <f>IF(COUNTIF(Genitori!$B9:$AJ9,3)=0,0,COUNTIF(Genitori!$B9:$AJ9,3)/($B$9))</f>
        <v>0.6388888888888888</v>
      </c>
      <c r="E28" s="44">
        <f>IF(COUNTIF(Genitori!$B9:$AJ9,4)=0,0,COUNTIF(Genitori!$B9:$AJ9,4)/($B$9))</f>
        <v>0.1388888888888889</v>
      </c>
      <c r="F28" s="41">
        <f>AVERAGE(Genitori!B9:AJ9)</f>
        <v>2.914285714285714</v>
      </c>
    </row>
    <row r="29" spans="1:6" ht="12">
      <c r="A29" s="4" t="s">
        <v>11</v>
      </c>
      <c r="B29" s="44">
        <f>IF(COUNTIF(Genitori!$B10:$AJ10,1)=0,0,COUNTIF(Genitori!$B10:$AJ10,1)/($B$9))</f>
        <v>0</v>
      </c>
      <c r="C29" s="44">
        <f>IF(COUNTIF(Genitori!$B10:$AJ10,2)=0,0,COUNTIF(Genitori!$B10:$AJ10,2)/($B$9))</f>
        <v>0.1388888888888889</v>
      </c>
      <c r="D29" s="44">
        <f>IF(COUNTIF(Genitori!$B10:$AJ10,3)=0,0,COUNTIF(Genitori!$B10:$AJ10,3)/($B$9))</f>
        <v>0.5277777777777778</v>
      </c>
      <c r="E29" s="44">
        <f>IF(COUNTIF(Genitori!$B10:$AJ10,4)=0,0,COUNTIF(Genitori!$B10:$AJ10,4)/($B$9))</f>
        <v>0.3055555555555556</v>
      </c>
      <c r="F29" s="41">
        <f>AVERAGE(Genitori!B10:AJ10)</f>
        <v>3.1714285714285713</v>
      </c>
    </row>
    <row r="30" spans="1:6" ht="12">
      <c r="A30" s="4"/>
      <c r="B30" s="44"/>
      <c r="C30" s="44"/>
      <c r="D30" s="44"/>
      <c r="E30" s="44"/>
      <c r="F30" s="13"/>
    </row>
    <row r="31" spans="1:3" ht="12">
      <c r="A31" s="45" t="s">
        <v>12</v>
      </c>
      <c r="B31" s="37" t="s">
        <v>277</v>
      </c>
      <c r="C31" s="37" t="s">
        <v>276</v>
      </c>
    </row>
    <row r="32" spans="1:3" ht="12">
      <c r="A32" s="4" t="s">
        <v>13</v>
      </c>
      <c r="B32" s="13">
        <v>1</v>
      </c>
      <c r="C32" s="41">
        <f>AVERAGE(Genitori!B12:AJ12)</f>
        <v>3.064516129032258</v>
      </c>
    </row>
    <row r="33" spans="1:3" ht="12">
      <c r="A33" s="4" t="s">
        <v>17</v>
      </c>
      <c r="B33" s="13">
        <v>2</v>
      </c>
      <c r="C33" s="41">
        <f>AVERAGE(Genitori!B16:AJ16)</f>
        <v>4.806451612903226</v>
      </c>
    </row>
    <row r="34" spans="1:3" ht="12">
      <c r="A34" s="4" t="s">
        <v>19</v>
      </c>
      <c r="B34" s="13">
        <v>3</v>
      </c>
      <c r="C34" s="41">
        <f>AVERAGE(Genitori!B18:AJ18)</f>
        <v>4.9</v>
      </c>
    </row>
    <row r="35" spans="1:3" ht="12">
      <c r="A35" s="4" t="s">
        <v>23</v>
      </c>
      <c r="B35" s="13">
        <v>4</v>
      </c>
      <c r="C35" s="41">
        <f>AVERAGE(Genitori!B22:AJ22)</f>
        <v>5.387096774193548</v>
      </c>
    </row>
    <row r="36" spans="1:3" ht="12">
      <c r="A36" s="4" t="s">
        <v>16</v>
      </c>
      <c r="B36" s="13">
        <v>5</v>
      </c>
      <c r="C36" s="41">
        <f>AVERAGE(Genitori!B15:AJ15)</f>
        <v>5.870967741935484</v>
      </c>
    </row>
    <row r="37" spans="1:3" ht="12">
      <c r="A37" s="4" t="s">
        <v>25</v>
      </c>
      <c r="B37" s="13">
        <v>6</v>
      </c>
      <c r="C37" s="41">
        <f>AVERAGE(Genitori!B24:AJ24)</f>
        <v>7</v>
      </c>
    </row>
    <row r="38" spans="1:3" ht="12">
      <c r="A38" s="4" t="s">
        <v>18</v>
      </c>
      <c r="B38" s="13">
        <v>7</v>
      </c>
      <c r="C38" s="41">
        <f>AVERAGE(Genitori!B17:AJ17)</f>
        <v>7</v>
      </c>
    </row>
    <row r="39" spans="1:3" ht="12">
      <c r="A39" s="4" t="s">
        <v>21</v>
      </c>
      <c r="B39" s="13">
        <v>8</v>
      </c>
      <c r="C39" s="41">
        <f>AVERAGE(Genitori!B20:AJ20)</f>
        <v>7.483870967741935</v>
      </c>
    </row>
    <row r="40" spans="1:3" ht="12">
      <c r="A40" s="4" t="s">
        <v>14</v>
      </c>
      <c r="B40" s="13">
        <v>9</v>
      </c>
      <c r="C40" s="41">
        <f>AVERAGE(Genitori!B13:AJ13)</f>
        <v>9.064516129032258</v>
      </c>
    </row>
    <row r="41" spans="1:4" ht="12">
      <c r="A41" s="4" t="s">
        <v>26</v>
      </c>
      <c r="B41" s="13">
        <v>10</v>
      </c>
      <c r="C41" s="41">
        <f>AVERAGE(Genitori!B25:AJ25)</f>
        <v>9.32258064516129</v>
      </c>
      <c r="D41"/>
    </row>
    <row r="42" spans="1:4" ht="12">
      <c r="A42" s="4" t="s">
        <v>24</v>
      </c>
      <c r="B42" s="13">
        <v>11</v>
      </c>
      <c r="C42" s="41">
        <f>AVERAGE(Genitori!B23:AJ23)</f>
        <v>9.516129032258064</v>
      </c>
      <c r="D42"/>
    </row>
    <row r="43" spans="1:4" ht="12">
      <c r="A43" s="4" t="s">
        <v>20</v>
      </c>
      <c r="B43" s="13">
        <v>12</v>
      </c>
      <c r="C43" s="41">
        <f>AVERAGE(Genitori!B19:AJ19)</f>
        <v>10.612903225806452</v>
      </c>
      <c r="D43"/>
    </row>
    <row r="44" spans="1:4" ht="12">
      <c r="A44" s="4" t="s">
        <v>22</v>
      </c>
      <c r="B44" s="13">
        <v>13</v>
      </c>
      <c r="C44" s="41">
        <f>AVERAGE(Genitori!B21:AJ21)</f>
        <v>11.129032258064516</v>
      </c>
      <c r="D44"/>
    </row>
    <row r="45" spans="1:4" ht="12">
      <c r="A45" s="4" t="s">
        <v>15</v>
      </c>
      <c r="B45" s="13">
        <v>14</v>
      </c>
      <c r="C45" s="41">
        <f>AVERAGE(Genitori!B14:AJ14)</f>
        <v>11.419354838709678</v>
      </c>
      <c r="D45"/>
    </row>
    <row r="46" spans="1:4" ht="12">
      <c r="A46" s="4" t="s">
        <v>27</v>
      </c>
      <c r="B46" s="13">
        <v>15</v>
      </c>
      <c r="C46" s="41">
        <f>AVERAGE(Genitori!B26:AJ26)</f>
        <v>13.03225806451613</v>
      </c>
      <c r="D46"/>
    </row>
    <row r="47" spans="1:4" ht="12">
      <c r="A47" s="4"/>
      <c r="D47"/>
    </row>
    <row r="48" spans="1:4" ht="12">
      <c r="A48" s="45" t="s">
        <v>28</v>
      </c>
      <c r="B48" s="37" t="s">
        <v>277</v>
      </c>
      <c r="C48" s="37" t="s">
        <v>276</v>
      </c>
      <c r="D48"/>
    </row>
    <row r="49" spans="1:4" ht="12">
      <c r="A49" s="4" t="s">
        <v>13</v>
      </c>
      <c r="B49" s="13">
        <v>1</v>
      </c>
      <c r="C49" s="41">
        <f>AVERAGE(Genitori!B28:AJ28)</f>
        <v>5.46875</v>
      </c>
      <c r="D49"/>
    </row>
    <row r="50" spans="1:4" ht="12">
      <c r="A50" s="4" t="s">
        <v>25</v>
      </c>
      <c r="B50" s="13">
        <v>2</v>
      </c>
      <c r="C50" s="41">
        <f>AVERAGE(Genitori!B40:AJ40)</f>
        <v>5.59375</v>
      </c>
      <c r="D50"/>
    </row>
    <row r="51" spans="1:4" ht="12">
      <c r="A51" s="4" t="s">
        <v>19</v>
      </c>
      <c r="B51" s="13">
        <v>3</v>
      </c>
      <c r="C51" s="41">
        <f>AVERAGE(Genitori!B34:AJ34)</f>
        <v>6.15625</v>
      </c>
      <c r="D51"/>
    </row>
    <row r="52" spans="1:4" ht="12">
      <c r="A52" s="4" t="s">
        <v>16</v>
      </c>
      <c r="B52" s="13">
        <v>4</v>
      </c>
      <c r="C52" s="41">
        <f>AVERAGE(Genitori!B31:AJ31)</f>
        <v>6.875</v>
      </c>
      <c r="D52"/>
    </row>
    <row r="53" spans="1:4" ht="12">
      <c r="A53" s="4" t="s">
        <v>14</v>
      </c>
      <c r="B53" s="13">
        <v>5</v>
      </c>
      <c r="C53" s="41">
        <f>AVERAGE(Genitori!B29:AJ29)</f>
        <v>7.34375</v>
      </c>
      <c r="D53"/>
    </row>
    <row r="54" spans="1:4" ht="12">
      <c r="A54" s="4" t="s">
        <v>22</v>
      </c>
      <c r="B54" s="13">
        <v>6</v>
      </c>
      <c r="C54" s="41">
        <f>AVERAGE(Genitori!B37:AJ37)</f>
        <v>7.375</v>
      </c>
      <c r="D54"/>
    </row>
    <row r="55" spans="1:4" ht="12">
      <c r="A55" s="4" t="s">
        <v>23</v>
      </c>
      <c r="B55" s="13">
        <v>7</v>
      </c>
      <c r="C55" s="41">
        <f>AVERAGE(Genitori!B38:AJ38)</f>
        <v>7.90625</v>
      </c>
      <c r="D55"/>
    </row>
    <row r="56" spans="1:4" ht="12">
      <c r="A56" s="4" t="s">
        <v>15</v>
      </c>
      <c r="B56" s="13">
        <v>8</v>
      </c>
      <c r="C56" s="41">
        <f>AVERAGE(Genitori!B30:AJ30)</f>
        <v>8.1875</v>
      </c>
      <c r="D56"/>
    </row>
    <row r="57" spans="1:4" ht="12">
      <c r="A57" s="4" t="s">
        <v>20</v>
      </c>
      <c r="B57" s="13">
        <v>9</v>
      </c>
      <c r="C57" s="41">
        <f>AVERAGE(Genitori!B35:AJ35)</f>
        <v>8.258064516129032</v>
      </c>
      <c r="D57"/>
    </row>
    <row r="58" spans="1:4" ht="12">
      <c r="A58" s="4" t="s">
        <v>24</v>
      </c>
      <c r="B58" s="13">
        <v>10</v>
      </c>
      <c r="C58" s="41">
        <f>AVERAGE(Genitori!B39:AJ39)</f>
        <v>8.53125</v>
      </c>
      <c r="D58"/>
    </row>
    <row r="59" spans="1:4" ht="12">
      <c r="A59" s="4" t="s">
        <v>17</v>
      </c>
      <c r="B59" s="13">
        <v>11</v>
      </c>
      <c r="C59" s="41">
        <f>AVERAGE(Genitori!B32:AJ32)</f>
        <v>8.78125</v>
      </c>
      <c r="D59"/>
    </row>
    <row r="60" spans="1:4" ht="12">
      <c r="A60" s="4" t="s">
        <v>27</v>
      </c>
      <c r="B60" s="13">
        <v>12</v>
      </c>
      <c r="C60" s="41">
        <f>AVERAGE(Genitori!B42:AJ42)</f>
        <v>8.8125</v>
      </c>
      <c r="D60"/>
    </row>
    <row r="61" spans="1:4" ht="12">
      <c r="A61" s="4" t="s">
        <v>21</v>
      </c>
      <c r="B61" s="13">
        <v>13</v>
      </c>
      <c r="C61" s="41">
        <f>AVERAGE(Genitori!B36:AJ36)</f>
        <v>8.84375</v>
      </c>
      <c r="D61"/>
    </row>
    <row r="62" spans="1:4" ht="12">
      <c r="A62" s="4" t="s">
        <v>18</v>
      </c>
      <c r="B62" s="13">
        <v>14</v>
      </c>
      <c r="C62" s="41">
        <f>AVERAGE(Genitori!B33:AJ33)</f>
        <v>9.5</v>
      </c>
      <c r="D62"/>
    </row>
    <row r="63" spans="1:4" ht="12">
      <c r="A63" s="4" t="s">
        <v>26</v>
      </c>
      <c r="B63" s="13">
        <v>15</v>
      </c>
      <c r="C63" s="41">
        <f>AVERAGE(Genitori!B41:AJ41)</f>
        <v>11.59375</v>
      </c>
      <c r="D63"/>
    </row>
    <row r="64" spans="2:4" ht="12">
      <c r="B64"/>
      <c r="C64"/>
      <c r="D64"/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7">
      <selection activeCell="E23" sqref="E23"/>
    </sheetView>
  </sheetViews>
  <sheetFormatPr defaultColWidth="12.57421875" defaultRowHeight="12.75"/>
  <cols>
    <col min="1" max="1" width="50.00390625" style="0" customWidth="1"/>
    <col min="2" max="3" width="11.57421875" style="13" customWidth="1"/>
    <col min="4" max="4" width="10.57421875" style="13" customWidth="1"/>
    <col min="5" max="16384" width="11.57421875" style="0" customWidth="1"/>
  </cols>
  <sheetData>
    <row r="2" ht="12">
      <c r="A2" s="37" t="s">
        <v>278</v>
      </c>
    </row>
    <row r="3" spans="1:2" ht="12">
      <c r="A3" t="s">
        <v>265</v>
      </c>
      <c r="B3" s="13">
        <f>Branchi!B4</f>
        <v>39</v>
      </c>
    </row>
    <row r="4" spans="1:4" ht="12">
      <c r="A4" s="37" t="s">
        <v>266</v>
      </c>
      <c r="B4" s="37" t="s">
        <v>32</v>
      </c>
      <c r="C4" s="37" t="s">
        <v>46</v>
      </c>
      <c r="D4" s="37" t="s">
        <v>267</v>
      </c>
    </row>
    <row r="5" spans="1:4" ht="12">
      <c r="A5" s="40" t="s">
        <v>257</v>
      </c>
      <c r="B5" s="13">
        <f>COUNTIF(Branchi!$B$8:$AN$8,"m")</f>
        <v>24</v>
      </c>
      <c r="C5" s="13">
        <f>COUNTIF(Branchi!$B$8:$AN$8,"f")</f>
        <v>15</v>
      </c>
      <c r="D5" s="13">
        <f>SUM(B5:C5)</f>
        <v>39</v>
      </c>
    </row>
    <row r="6" spans="1:4" ht="12">
      <c r="A6" s="42" t="s">
        <v>279</v>
      </c>
      <c r="B6" s="37" t="s">
        <v>73</v>
      </c>
      <c r="C6" s="37" t="s">
        <v>72</v>
      </c>
      <c r="D6" s="37" t="s">
        <v>267</v>
      </c>
    </row>
    <row r="7" spans="1:4" ht="12">
      <c r="A7" s="43" t="s">
        <v>37</v>
      </c>
      <c r="B7" s="13">
        <f>COUNTIF(Branchi!$B$47:$AJ$47,A7)</f>
        <v>0</v>
      </c>
      <c r="C7" s="13">
        <f>COUNTIF('Genitori Statistiche'!$B$50:$AJ$50,A7)</f>
        <v>0</v>
      </c>
      <c r="D7" s="13">
        <f>SUM(B7:C7)</f>
        <v>0</v>
      </c>
    </row>
    <row r="8" spans="1:4" ht="12">
      <c r="A8" s="43" t="s">
        <v>38</v>
      </c>
      <c r="B8" s="13">
        <f>COUNTIF('Genitori Statistiche'!$B$46:$AJ$46,A8)</f>
        <v>0</v>
      </c>
      <c r="C8" s="13">
        <f>COUNTIF('Genitori Statistiche'!$B$50:$AJ$50,A8)</f>
        <v>0</v>
      </c>
      <c r="D8" s="13">
        <f>SUM(B8:C8)</f>
        <v>0</v>
      </c>
    </row>
    <row r="9" spans="1:4" ht="12">
      <c r="A9" s="43" t="s">
        <v>270</v>
      </c>
      <c r="B9" s="13">
        <f>COUNTIF('Genitori Statistiche'!$B$46:$AJ$46,"Disoccupato")</f>
        <v>0</v>
      </c>
      <c r="C9" s="13">
        <f>COUNTIF('Genitori Statistiche'!$B$50:$AJ$50,"Disoccupato")</f>
        <v>0</v>
      </c>
      <c r="D9" s="13">
        <f>SUM(B9:C9)</f>
        <v>0</v>
      </c>
    </row>
    <row r="10" spans="1:4" ht="12">
      <c r="A10" s="43" t="s">
        <v>45</v>
      </c>
      <c r="B10" s="13">
        <f>COUNTIF('Genitori Statistiche'!$B$46:$AJ$46,A10)</f>
        <v>0</v>
      </c>
      <c r="C10" s="13">
        <f>COUNTIF('Genitori Statistiche'!$B$50:$AJ$50,A10)</f>
        <v>0</v>
      </c>
      <c r="D10" s="13">
        <f>SUM(B10:C10)</f>
        <v>0</v>
      </c>
    </row>
    <row r="11" spans="1:4" ht="12">
      <c r="A11" s="43" t="s">
        <v>40</v>
      </c>
      <c r="B11" s="13">
        <f>COUNTIF('Genitori Statistiche'!$B$46:$AJ$46,A11)</f>
        <v>0</v>
      </c>
      <c r="C11" s="13">
        <f>COUNTIF('Genitori Statistiche'!$B$50:$AJ$50,A11)</f>
        <v>0</v>
      </c>
      <c r="D11" s="13">
        <f>SUM(B11:C11)</f>
        <v>0</v>
      </c>
    </row>
    <row r="12" spans="1:4" ht="12">
      <c r="A12" s="43" t="s">
        <v>39</v>
      </c>
      <c r="B12" s="13">
        <f>COUNTIF('Genitori Statistiche'!$B$46:$AJ$46,A12)</f>
        <v>0</v>
      </c>
      <c r="C12" s="13">
        <f>COUNTIF('Genitori Statistiche'!$B$50:$AJ$50,A12)</f>
        <v>0</v>
      </c>
      <c r="D12" s="13">
        <f>SUM(B12:C12)</f>
        <v>0</v>
      </c>
    </row>
    <row r="13" spans="1:4" ht="12">
      <c r="A13" s="43" t="s">
        <v>41</v>
      </c>
      <c r="B13" s="13">
        <f>COUNTIF('Genitori Statistiche'!$B$46:$AJ$46,A13)</f>
        <v>0</v>
      </c>
      <c r="C13" s="13">
        <f>COUNTIF('Genitori Statistiche'!$B$50:$AJ$50,A13)</f>
        <v>0</v>
      </c>
      <c r="D13" s="13">
        <f>SUM(B13:C13)</f>
        <v>0</v>
      </c>
    </row>
    <row r="14" spans="1:4" ht="12">
      <c r="A14" s="43" t="s">
        <v>43</v>
      </c>
      <c r="B14" s="13">
        <f>COUNTIF('Genitori Statistiche'!$B$46:$AJ$46,A14)</f>
        <v>0</v>
      </c>
      <c r="C14" s="13">
        <f>COUNTIF('Genitori Statistiche'!$B$50:$AJ$50,A14)</f>
        <v>0</v>
      </c>
      <c r="D14" s="13">
        <f>SUM(B14:C14)</f>
        <v>0</v>
      </c>
    </row>
    <row r="15" spans="1:4" ht="12">
      <c r="A15" s="43" t="s">
        <v>42</v>
      </c>
      <c r="B15" s="13">
        <f>COUNTIF('Genitori Statistiche'!$B$46:$AJ$46,A15)</f>
        <v>0</v>
      </c>
      <c r="C15" s="13">
        <f>COUNTIF('Genitori Statistiche'!$B$50:$AJ$50,A15)</f>
        <v>0</v>
      </c>
      <c r="D15" s="13">
        <f>SUM(B15:C15)</f>
        <v>0</v>
      </c>
    </row>
    <row r="16" spans="1:4" ht="12">
      <c r="A16" s="43" t="s">
        <v>271</v>
      </c>
      <c r="B16" s="13">
        <f>COUNTIF('Genitori Statistiche'!$B$46:$AJ$46,A16)</f>
        <v>0</v>
      </c>
      <c r="C16" s="13">
        <f>COUNTIF('Genitori Statistiche'!$B$50:$AJ$50,A16)</f>
        <v>0</v>
      </c>
      <c r="D16" s="13">
        <f>SUM(B16:C16)</f>
        <v>0</v>
      </c>
    </row>
    <row r="17" ht="12">
      <c r="A17" s="43"/>
    </row>
    <row r="18" spans="1:4" ht="12">
      <c r="A18" s="42" t="s">
        <v>280</v>
      </c>
      <c r="B18"/>
      <c r="C18"/>
      <c r="D18"/>
    </row>
    <row r="19" spans="1:4" ht="12">
      <c r="A19" s="43" t="s">
        <v>72</v>
      </c>
      <c r="B19" s="13">
        <f>SUM(Branchi!$B16:$AN16)</f>
        <v>39</v>
      </c>
      <c r="C19" s="44">
        <f>B19/$D$5</f>
        <v>1</v>
      </c>
      <c r="D19"/>
    </row>
    <row r="20" spans="1:4" ht="12">
      <c r="A20" s="43" t="s">
        <v>73</v>
      </c>
      <c r="B20" s="13">
        <f>SUM(Branchi!$B17:$AN17)</f>
        <v>37</v>
      </c>
      <c r="C20" s="44">
        <f>B20/$D$5</f>
        <v>0.9487179487179487</v>
      </c>
      <c r="D20"/>
    </row>
    <row r="21" spans="1:4" ht="12">
      <c r="A21" s="43" t="s">
        <v>281</v>
      </c>
      <c r="B21" s="13">
        <f>D5-COUNTIF(Branchi!B18:AN18,0)</f>
        <v>34</v>
      </c>
      <c r="C21" s="44">
        <f>B21/$D$5</f>
        <v>0.8717948717948718</v>
      </c>
      <c r="D21"/>
    </row>
    <row r="22" spans="1:4" ht="12">
      <c r="A22" s="43" t="s">
        <v>282</v>
      </c>
      <c r="B22" s="13">
        <f>SUM(Branchi!$B19:$AN19)</f>
        <v>0</v>
      </c>
      <c r="C22" s="44">
        <f>B22/$D$5</f>
        <v>0</v>
      </c>
      <c r="D22"/>
    </row>
    <row r="23" spans="1:4" ht="12">
      <c r="A23" s="43" t="s">
        <v>283</v>
      </c>
      <c r="B23" s="41">
        <f>AVERAGE(Branchi!B18:AN18)</f>
        <v>1.205128205128205</v>
      </c>
      <c r="C23" s="44"/>
      <c r="D23"/>
    </row>
    <row r="24" spans="1:4" ht="12">
      <c r="A24" s="43" t="s">
        <v>284</v>
      </c>
      <c r="B24" s="41">
        <f>AVERAGE(Branchi!B22:AN22)</f>
        <v>4.153846153846154</v>
      </c>
      <c r="D24"/>
    </row>
    <row r="25" spans="1:6" ht="12">
      <c r="A25" s="4"/>
      <c r="B25" s="44"/>
      <c r="C25" s="44"/>
      <c r="D25" s="44"/>
      <c r="E25" s="44"/>
      <c r="F25" s="13"/>
    </row>
    <row r="26" spans="1:3" ht="12">
      <c r="A26" s="42" t="s">
        <v>79</v>
      </c>
      <c r="B26"/>
      <c r="C26"/>
    </row>
    <row r="27" spans="1:3" ht="12">
      <c r="A27" s="43" t="s">
        <v>285</v>
      </c>
      <c r="B27" s="13">
        <f>COUNTIF(Branchi!$B$23:$AN$23,"-1")</f>
        <v>22</v>
      </c>
      <c r="C27" s="44">
        <f>B27/$D$5</f>
        <v>0.5641025641025641</v>
      </c>
    </row>
    <row r="28" spans="1:3" ht="12">
      <c r="A28" s="43" t="s">
        <v>286</v>
      </c>
      <c r="B28" s="13">
        <f>COUNTIF(Branchi!$B$23:$AN$23,"2~5")</f>
        <v>11</v>
      </c>
      <c r="C28" s="44">
        <f>B28/$D$5</f>
        <v>0.28205128205128205</v>
      </c>
    </row>
    <row r="29" spans="1:3" ht="12">
      <c r="A29" s="43" t="s">
        <v>287</v>
      </c>
      <c r="B29" s="13">
        <f>COUNTIF(Branchi!$B$23:$AN$23,"6~10")</f>
        <v>3</v>
      </c>
      <c r="C29" s="44">
        <f>B29/$D$5</f>
        <v>0.07692307692307693</v>
      </c>
    </row>
    <row r="30" spans="1:3" ht="12">
      <c r="A30" s="43" t="s">
        <v>288</v>
      </c>
      <c r="B30" s="13">
        <f>COUNTIF(Branchi!$B$23:$AN$23,"11~25")</f>
        <v>3</v>
      </c>
      <c r="C30" s="44">
        <f>B30/$D$5</f>
        <v>0.07692307692307693</v>
      </c>
    </row>
    <row r="31" spans="1:3" ht="12">
      <c r="A31" s="43" t="s">
        <v>289</v>
      </c>
      <c r="B31" s="13">
        <f>COUNTIF(Branchi!$B$23:$AN$23,"+25")</f>
        <v>0</v>
      </c>
      <c r="C31" s="44">
        <f>B31/$D$5</f>
        <v>0</v>
      </c>
    </row>
    <row r="32" spans="1:3" ht="12">
      <c r="A32" s="43"/>
      <c r="B32"/>
      <c r="C32"/>
    </row>
    <row r="33" spans="1:3" ht="12">
      <c r="A33" s="42" t="s">
        <v>84</v>
      </c>
      <c r="B33"/>
      <c r="C33"/>
    </row>
    <row r="34" spans="1:3" ht="12">
      <c r="A34" s="43">
        <v>5</v>
      </c>
      <c r="B34" s="13">
        <f>COUNTIF(Branchi!$B$24:$AN$24,"5")</f>
        <v>3</v>
      </c>
      <c r="C34" s="44">
        <f>B34/$D$5</f>
        <v>0.07692307692307693</v>
      </c>
    </row>
    <row r="35" spans="1:3" ht="12">
      <c r="A35" s="43">
        <v>6</v>
      </c>
      <c r="B35" s="13">
        <f>COUNTIF(Branchi!$B$24:$AN$24,"6")</f>
        <v>2</v>
      </c>
      <c r="C35" s="44">
        <f>B35/$D$5</f>
        <v>0.05128205128205128</v>
      </c>
    </row>
    <row r="36" spans="1:4" ht="12">
      <c r="A36" s="43">
        <v>7</v>
      </c>
      <c r="B36" s="13">
        <f>COUNTIF(Branchi!$B$24:$AN$24,"7")</f>
        <v>6</v>
      </c>
      <c r="C36" s="44">
        <f>B36/$D$5</f>
        <v>0.15384615384615385</v>
      </c>
      <c r="D36"/>
    </row>
    <row r="37" spans="1:4" ht="12">
      <c r="A37" s="43">
        <v>8</v>
      </c>
      <c r="B37" s="13">
        <f>COUNTIF(Branchi!$B$24:$AN$24,"8")</f>
        <v>27</v>
      </c>
      <c r="C37" s="44">
        <f>B37/$D$5</f>
        <v>0.6923076923076923</v>
      </c>
      <c r="D37"/>
    </row>
    <row r="38" spans="1:4" ht="12">
      <c r="A38" s="43" t="s">
        <v>290</v>
      </c>
      <c r="B38" s="13">
        <f>COUNTIF(Branchi!$B$24:$AN$24,"+8")</f>
        <v>1</v>
      </c>
      <c r="C38" s="44">
        <f>B38/$D$5</f>
        <v>0.02564102564102564</v>
      </c>
      <c r="D38"/>
    </row>
    <row r="39" spans="1:4" ht="12">
      <c r="A39" s="43"/>
      <c r="B39"/>
      <c r="C39"/>
      <c r="D39"/>
    </row>
    <row r="40" spans="1:4" ht="12">
      <c r="A40" s="45" t="s">
        <v>102</v>
      </c>
      <c r="B40" s="37" t="s">
        <v>277</v>
      </c>
      <c r="C40" s="37" t="s">
        <v>276</v>
      </c>
      <c r="D40"/>
    </row>
    <row r="41" spans="1:3" ht="12">
      <c r="A41" s="4" t="s">
        <v>104</v>
      </c>
      <c r="B41" s="13">
        <v>1</v>
      </c>
      <c r="C41" s="41">
        <f>AVERAGE(Branchi!$B38:$AN38)</f>
        <v>2.1621621621621623</v>
      </c>
    </row>
    <row r="42" spans="1:3" ht="12">
      <c r="A42" s="4" t="s">
        <v>106</v>
      </c>
      <c r="B42" s="13">
        <v>2</v>
      </c>
      <c r="C42" s="41">
        <f>AVERAGE(Branchi!$B40:$AN40)</f>
        <v>3.259259259259259</v>
      </c>
    </row>
    <row r="43" spans="1:3" ht="12">
      <c r="A43" s="4" t="s">
        <v>112</v>
      </c>
      <c r="B43" s="13">
        <v>3</v>
      </c>
      <c r="C43" s="41">
        <f>AVERAGE(Branchi!$B46:$AN46)</f>
        <v>4.206896551724138</v>
      </c>
    </row>
    <row r="44" spans="1:3" ht="12">
      <c r="A44" s="4" t="s">
        <v>109</v>
      </c>
      <c r="B44" s="13">
        <v>4</v>
      </c>
      <c r="C44" s="41">
        <f>AVERAGE(Branchi!$B43:$AN43)</f>
        <v>4.2727272727272725</v>
      </c>
    </row>
    <row r="45" spans="1:3" ht="12">
      <c r="A45" s="4" t="s">
        <v>111</v>
      </c>
      <c r="B45" s="13">
        <v>5</v>
      </c>
      <c r="C45" s="41">
        <f>AVERAGE(Branchi!$B45:$AN45)</f>
        <v>4.5588235294117645</v>
      </c>
    </row>
    <row r="46" spans="1:3" ht="12">
      <c r="A46" s="4" t="s">
        <v>105</v>
      </c>
      <c r="B46" s="13">
        <v>6</v>
      </c>
      <c r="C46" s="41">
        <f>AVERAGE(Branchi!$B39:$AN39)</f>
        <v>5</v>
      </c>
    </row>
    <row r="47" spans="1:3" ht="12">
      <c r="A47" s="4" t="s">
        <v>107</v>
      </c>
      <c r="B47" s="13">
        <v>7</v>
      </c>
      <c r="C47" s="41">
        <f>AVERAGE(Branchi!$B41:$AN41)</f>
        <v>5.25</v>
      </c>
    </row>
    <row r="48" spans="1:3" ht="12">
      <c r="A48" s="4" t="s">
        <v>110</v>
      </c>
      <c r="B48" s="13">
        <v>8</v>
      </c>
      <c r="C48" s="41">
        <f>AVERAGE(Branchi!$B44:$AN44)</f>
        <v>6</v>
      </c>
    </row>
    <row r="49" spans="1:3" ht="12">
      <c r="A49" s="4" t="s">
        <v>108</v>
      </c>
      <c r="B49" s="13">
        <v>9</v>
      </c>
      <c r="C49" s="41">
        <f>AVERAGE(Branchi!$B42:$AN42)</f>
        <v>6.684210526315789</v>
      </c>
    </row>
    <row r="50" spans="1:3" ht="12">
      <c r="A50" s="4" t="s">
        <v>103</v>
      </c>
      <c r="B50" s="13">
        <v>10</v>
      </c>
      <c r="C50" s="41">
        <f>AVERAGE(Branchi!$B37:$AN37)</f>
        <v>7.9523809523809526</v>
      </c>
    </row>
    <row r="51" spans="1:4" ht="12">
      <c r="A51" s="43"/>
      <c r="B51"/>
      <c r="C51" s="41"/>
      <c r="D51"/>
    </row>
    <row r="52" spans="1:11" ht="12">
      <c r="A52" s="45" t="s">
        <v>113</v>
      </c>
      <c r="B52" s="13" t="s">
        <v>116</v>
      </c>
      <c r="C52" s="13" t="s">
        <v>115</v>
      </c>
      <c r="D52" s="13" t="s">
        <v>117</v>
      </c>
      <c r="E52" s="13" t="s">
        <v>150</v>
      </c>
      <c r="F52" s="13" t="s">
        <v>118</v>
      </c>
      <c r="G52" s="13"/>
      <c r="H52" s="13"/>
      <c r="I52" s="13"/>
      <c r="J52" s="13"/>
      <c r="K52" s="13"/>
    </row>
    <row r="53" spans="1:11" ht="12">
      <c r="A53" s="4" t="s">
        <v>114</v>
      </c>
      <c r="B53" s="44">
        <f>COUNTIF(Branchi!$B49:$AN49,B$52)/$D$5</f>
        <v>0.3076923076923077</v>
      </c>
      <c r="C53" s="44">
        <f>COUNTIF(Branchi!$B49:$AN49,C52)/$D$5</f>
        <v>0.41025641025641024</v>
      </c>
      <c r="D53" s="44">
        <f>COUNTIF(Branchi!$B49:$AN49,D52)/$D$5</f>
        <v>0.20512820512820512</v>
      </c>
      <c r="E53" s="44">
        <f>COUNTIF(Branchi!$B49:$AN49,E52)/$D$5</f>
        <v>0</v>
      </c>
      <c r="F53" s="44">
        <f>COUNTIF(Branchi!$B49:$AN49,F52)/$D$5</f>
        <v>0.05128205128205128</v>
      </c>
      <c r="G53" s="13"/>
      <c r="H53" s="13"/>
      <c r="I53" s="13"/>
      <c r="J53" s="13"/>
      <c r="K53" s="13"/>
    </row>
    <row r="54" spans="1:11" ht="12">
      <c r="A54" s="4" t="s">
        <v>141</v>
      </c>
      <c r="B54" s="44">
        <f>COUNTIF(Branchi!$B54:$AN54,B$52)/$D$5</f>
        <v>0.5384615384615384</v>
      </c>
      <c r="C54" s="44">
        <f>COUNTIF(Branchi!$B54:$AN54,C$52)/$D$5</f>
        <v>0.38461538461538464</v>
      </c>
      <c r="D54" s="44">
        <f>COUNTIF(Branchi!$B54:$AN54,D$52)/$D$5</f>
        <v>0.05128205128205128</v>
      </c>
      <c r="E54" s="44">
        <f>COUNTIF(Branchi!$B54:$AN54,E$52)/$D$5</f>
        <v>0</v>
      </c>
      <c r="F54" s="44">
        <f>COUNTIF(Branchi!$B54:$AN54,F$52)/$D$5</f>
        <v>0</v>
      </c>
      <c r="G54" s="13"/>
      <c r="H54" s="13"/>
      <c r="I54" s="13"/>
      <c r="J54" s="13"/>
      <c r="K54" s="13"/>
    </row>
    <row r="55" spans="1:11" ht="12">
      <c r="A55" s="4" t="s">
        <v>149</v>
      </c>
      <c r="B55" s="44">
        <f>COUNTIF(Branchi!$B56:$AN56,B$52)/$D$5</f>
        <v>0.4358974358974359</v>
      </c>
      <c r="C55" s="44">
        <f>COUNTIF(Branchi!$B56:$AN56,C$52)/$D$5</f>
        <v>0.38461538461538464</v>
      </c>
      <c r="D55" s="44">
        <f>COUNTIF(Branchi!$B56:$AN56,D$52)/$D$5</f>
        <v>0.10256410256410256</v>
      </c>
      <c r="E55" s="44">
        <f>COUNTIF(Branchi!$B56:$AN56,E$52)/$D$5</f>
        <v>0.05128205128205128</v>
      </c>
      <c r="F55" s="44">
        <f>COUNTIF(Branchi!$B56:$AN56,F$52)/$D$5</f>
        <v>0</v>
      </c>
      <c r="G55" s="13"/>
      <c r="H55" s="13"/>
      <c r="I55" s="13"/>
      <c r="J55" s="13"/>
      <c r="K55" s="13"/>
    </row>
    <row r="56" spans="1:11" ht="12">
      <c r="A56" s="4" t="s">
        <v>119</v>
      </c>
      <c r="B56" s="44">
        <f>COUNTIF(Branchi!$B50:$AN50,"BELLISSIMO")/$D$5</f>
        <v>0.3333333333333333</v>
      </c>
      <c r="C56" s="44">
        <f>COUNTIF(Branchi!$B50:$AN50,"BUONO")/$D$5</f>
        <v>0.5128205128205128</v>
      </c>
      <c r="D56" s="44">
        <f>COUNTIF(Branchi!$B50:$AN50,"NE' BUONO NE' BRUTTO")/$D$5</f>
        <v>0.1282051282051282</v>
      </c>
      <c r="E56" s="44">
        <f>COUNTIF(Branchi!$B50:$AN50,"BRUTTO")/$D$5</f>
        <v>0</v>
      </c>
      <c r="F56" s="44">
        <f>COUNTIF(Branchi!$B50:$AN50,"PESSIMO")/$D$5</f>
        <v>0</v>
      </c>
      <c r="G56" s="13"/>
      <c r="H56" s="13"/>
      <c r="I56" s="13"/>
      <c r="J56" s="13"/>
      <c r="K56" s="13"/>
    </row>
    <row r="57" spans="1:11" ht="12">
      <c r="A57" s="4"/>
      <c r="B57" s="13" t="s">
        <v>128</v>
      </c>
      <c r="C57" s="13" t="s">
        <v>125</v>
      </c>
      <c r="D57" s="13" t="s">
        <v>132</v>
      </c>
      <c r="E57" s="13" t="s">
        <v>291</v>
      </c>
      <c r="F57" s="13" t="s">
        <v>129</v>
      </c>
      <c r="G57" s="13" t="s">
        <v>124</v>
      </c>
      <c r="H57" s="13" t="s">
        <v>126</v>
      </c>
      <c r="I57" s="13" t="s">
        <v>127</v>
      </c>
      <c r="J57" s="13" t="s">
        <v>131</v>
      </c>
      <c r="K57" s="13" t="s">
        <v>130</v>
      </c>
    </row>
    <row r="58" spans="1:11" ht="12">
      <c r="A58" s="4" t="s">
        <v>123</v>
      </c>
      <c r="B58" s="44">
        <f>COUNTIF(Branchi!$B51:$AN51,B$57)/$D$5</f>
        <v>0.07692307692307693</v>
      </c>
      <c r="C58" s="44">
        <f>COUNTIF(Branchi!$B51:$AN51,C$57)/$D$5</f>
        <v>0.2564102564102564</v>
      </c>
      <c r="D58" s="44">
        <f>COUNTIF(Branchi!$B51:$AN51,D$57)/$D$5</f>
        <v>0.02564102564102564</v>
      </c>
      <c r="E58" s="44">
        <f>COUNTIF(Branchi!$B51:$AN51,E$57)/$D$5</f>
        <v>0</v>
      </c>
      <c r="F58" s="44">
        <f>COUNTIF(Branchi!$B51:$AN51,F$57)/$D$5</f>
        <v>0.10256410256410256</v>
      </c>
      <c r="G58" s="44">
        <f>COUNTIF(Branchi!$B51:$AN51,G$57)/$D$5</f>
        <v>0.28205128205128205</v>
      </c>
      <c r="H58" s="44">
        <f>COUNTIF(Branchi!$B51:$AN51,H$57)/$D$5</f>
        <v>0.1282051282051282</v>
      </c>
      <c r="I58" s="44">
        <f>COUNTIF(Branchi!$B51:$AN51,I$57)/$D$5</f>
        <v>0.02564102564102564</v>
      </c>
      <c r="J58" s="44">
        <f>COUNTIF(Branchi!$B51:$AN51,J$57)/$D$5</f>
        <v>0.02564102564102564</v>
      </c>
      <c r="K58" s="44">
        <f>COUNTIF(Branchi!$B51:$AN51,K$57)/$D$5</f>
        <v>0.02564102564102564</v>
      </c>
    </row>
    <row r="59" spans="1:11" ht="12">
      <c r="A59" s="4"/>
      <c r="B59" s="13" t="s">
        <v>136</v>
      </c>
      <c r="C59" s="13" t="s">
        <v>135</v>
      </c>
      <c r="D59" s="13" t="s">
        <v>134</v>
      </c>
      <c r="E59" s="44" t="s">
        <v>292</v>
      </c>
      <c r="F59" s="13"/>
      <c r="G59" s="13"/>
      <c r="H59" s="13"/>
      <c r="I59" s="13"/>
      <c r="J59" s="13"/>
      <c r="K59" s="13"/>
    </row>
    <row r="60" spans="1:11" ht="12">
      <c r="A60" s="4" t="s">
        <v>133</v>
      </c>
      <c r="B60" s="44">
        <f>COUNTIF(Branchi!$B52:$AN52,B$59)/$D$5</f>
        <v>0.2564102564102564</v>
      </c>
      <c r="C60" s="44">
        <f>COUNTIF(Branchi!$B52:$AN52,C$59)/$D$5</f>
        <v>0.5897435897435898</v>
      </c>
      <c r="D60" s="44">
        <f>COUNTIF(Branchi!$B52:$AN52,D$59)/$D$5</f>
        <v>0.05128205128205128</v>
      </c>
      <c r="E60" s="44">
        <f>COUNTIF(Branchi!$B52:$AN52,E$59)/$D$5</f>
        <v>0</v>
      </c>
      <c r="F60" s="13"/>
      <c r="G60" s="13"/>
      <c r="H60" s="13"/>
      <c r="I60" s="13"/>
      <c r="J60" s="13"/>
      <c r="K60" s="13"/>
    </row>
    <row r="61" spans="1:11" ht="12">
      <c r="A61" s="4"/>
      <c r="B61" s="13" t="s">
        <v>139</v>
      </c>
      <c r="C61" s="13" t="s">
        <v>138</v>
      </c>
      <c r="D61" s="13" t="s">
        <v>140</v>
      </c>
      <c r="E61" s="13" t="s">
        <v>293</v>
      </c>
      <c r="F61" s="13"/>
      <c r="G61" s="13"/>
      <c r="H61" s="13"/>
      <c r="I61" s="13"/>
      <c r="J61" s="13"/>
      <c r="K61" s="13"/>
    </row>
    <row r="62" spans="1:11" ht="12">
      <c r="A62" s="4" t="s">
        <v>137</v>
      </c>
      <c r="B62" s="44">
        <f>COUNTIF(Branchi!$B53:$AN53,B$61)/$D$5</f>
        <v>0.46153846153846156</v>
      </c>
      <c r="C62" s="44">
        <f>COUNTIF(Branchi!$B53:$AN53,C$61)/$D$5</f>
        <v>0.46153846153846156</v>
      </c>
      <c r="D62" s="44">
        <f>COUNTIF(Branchi!$B53:$AN53,D$61)/$D$5</f>
        <v>0.02564102564102564</v>
      </c>
      <c r="E62" s="44">
        <f>COUNTIF(Branchi!$B53:$AN53,E$61)/$D$5</f>
        <v>0</v>
      </c>
      <c r="F62" s="44"/>
      <c r="G62" s="13"/>
      <c r="H62" s="13"/>
      <c r="I62" s="13"/>
      <c r="J62" s="13"/>
      <c r="K62" s="13"/>
    </row>
    <row r="63" spans="2:11" ht="12">
      <c r="B63" s="13" t="s">
        <v>143</v>
      </c>
      <c r="C63" s="13" t="s">
        <v>146</v>
      </c>
      <c r="D63" s="13" t="s">
        <v>144</v>
      </c>
      <c r="E63" s="13" t="s">
        <v>148</v>
      </c>
      <c r="F63" s="13" t="s">
        <v>294</v>
      </c>
      <c r="G63" s="13" t="s">
        <v>147</v>
      </c>
      <c r="H63" s="13" t="s">
        <v>145</v>
      </c>
      <c r="I63" s="13"/>
      <c r="J63" s="13"/>
      <c r="K63" s="13"/>
    </row>
    <row r="64" spans="1:11" ht="12">
      <c r="A64" s="4" t="s">
        <v>142</v>
      </c>
      <c r="B64" s="44">
        <f>COUNTIF(Branchi!$B55:$AN55,B$63)/$D$5</f>
        <v>0.1794871794871795</v>
      </c>
      <c r="C64" s="44">
        <f>COUNTIF(Branchi!$B55:$AN55,C$63)/$D$5</f>
        <v>0.1282051282051282</v>
      </c>
      <c r="D64" s="44">
        <f>COUNTIF(Branchi!$B55:$AN55,D$63)/$D$5</f>
        <v>0.5384615384615384</v>
      </c>
      <c r="E64" s="44">
        <f>COUNTIF(Branchi!$B55:$AN55,E$63)/$D$5</f>
        <v>0.05128205128205128</v>
      </c>
      <c r="F64" s="44">
        <f>COUNTIF(Branchi!$B55:$AN55,F$63)/$D$5</f>
        <v>0</v>
      </c>
      <c r="G64" s="44">
        <f>COUNTIF(Branchi!$B55:$AN55,G$63)/$D$5</f>
        <v>0.02564102564102564</v>
      </c>
      <c r="H64" s="44">
        <f>COUNTIF(Branchi!$B55:$AN55,H$63)/$D$5</f>
        <v>0.02564102564102564</v>
      </c>
      <c r="I64" s="13"/>
      <c r="J64" s="13"/>
      <c r="K64" s="13"/>
    </row>
    <row r="65" spans="2:4" ht="12">
      <c r="B65"/>
      <c r="C65"/>
      <c r="D65"/>
    </row>
    <row r="66" ht="12">
      <c r="B66"/>
    </row>
    <row r="67" ht="12">
      <c r="B67"/>
    </row>
    <row r="68" ht="12">
      <c r="B68"/>
    </row>
    <row r="69" ht="12">
      <c r="B69"/>
    </row>
    <row r="70" ht="12">
      <c r="B70"/>
    </row>
  </sheetData>
  <printOptions/>
  <pageMargins left="0.39375" right="0.39375" top="0.63125" bottom="0.63125" header="0.39375" footer="0.39375"/>
  <pageSetup horizontalDpi="300" verticalDpi="300" orientation="landscape" paperSize="9" scale="85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30">
      <selection activeCell="D59" sqref="D59"/>
    </sheetView>
  </sheetViews>
  <sheetFormatPr defaultColWidth="12.57421875" defaultRowHeight="12.75"/>
  <cols>
    <col min="1" max="1" width="51.7109375" style="0" customWidth="1"/>
    <col min="2" max="16384" width="11.57421875" style="0" customWidth="1"/>
  </cols>
  <sheetData>
    <row r="1" spans="2:4" ht="12">
      <c r="B1" s="13"/>
      <c r="C1" s="13"/>
      <c r="D1" s="13"/>
    </row>
    <row r="2" spans="1:4" ht="12">
      <c r="A2" s="37" t="s">
        <v>295</v>
      </c>
      <c r="B2" s="13"/>
      <c r="C2" s="13"/>
      <c r="D2" s="13"/>
    </row>
    <row r="3" spans="1:4" ht="12">
      <c r="A3" t="s">
        <v>265</v>
      </c>
      <c r="B3" s="13">
        <f>Reparto!B4</f>
        <v>37</v>
      </c>
      <c r="C3" s="13"/>
      <c r="D3" s="13"/>
    </row>
    <row r="4" spans="1:4" ht="12">
      <c r="A4" s="37" t="s">
        <v>266</v>
      </c>
      <c r="B4" s="37" t="s">
        <v>32</v>
      </c>
      <c r="C4" s="37" t="s">
        <v>46</v>
      </c>
      <c r="D4" s="37" t="s">
        <v>267</v>
      </c>
    </row>
    <row r="5" spans="1:4" ht="12">
      <c r="A5" s="40" t="s">
        <v>257</v>
      </c>
      <c r="B5" s="13">
        <f>COUNTIF(Reparto!$B$8:$AL$8,"f")</f>
        <v>16</v>
      </c>
      <c r="C5" s="13">
        <f>COUNTIF(Reparto!$B$8:$AL$8,"m")</f>
        <v>20</v>
      </c>
      <c r="D5" s="13">
        <f>SUM(B5:C5)</f>
        <v>36</v>
      </c>
    </row>
    <row r="6" spans="1:4" ht="12">
      <c r="A6" s="42" t="s">
        <v>279</v>
      </c>
      <c r="B6" s="37" t="s">
        <v>73</v>
      </c>
      <c r="C6" s="37" t="s">
        <v>72</v>
      </c>
      <c r="D6" s="37" t="s">
        <v>267</v>
      </c>
    </row>
    <row r="7" spans="1:4" ht="12">
      <c r="A7" s="43" t="s">
        <v>37</v>
      </c>
      <c r="B7" s="13">
        <f>COUNTIF(Branchi!$B$47:$AJ$47,A7)</f>
        <v>0</v>
      </c>
      <c r="C7" s="13">
        <f>COUNTIF('Genitori Statistiche'!$B$50:$AJ$50,A7)</f>
        <v>0</v>
      </c>
      <c r="D7" s="13">
        <f>SUM(B7:C7)</f>
        <v>0</v>
      </c>
    </row>
    <row r="8" spans="1:4" ht="12">
      <c r="A8" s="43" t="s">
        <v>38</v>
      </c>
      <c r="B8" s="13">
        <f>COUNTIF('Genitori Statistiche'!$B$46:$AJ$46,A8)</f>
        <v>0</v>
      </c>
      <c r="C8" s="13">
        <f>COUNTIF('Genitori Statistiche'!$B$50:$AJ$50,A8)</f>
        <v>0</v>
      </c>
      <c r="D8" s="13">
        <f>SUM(B8:C8)</f>
        <v>0</v>
      </c>
    </row>
    <row r="9" spans="1:4" ht="12">
      <c r="A9" s="43" t="s">
        <v>270</v>
      </c>
      <c r="B9" s="13">
        <f>COUNTIF('Genitori Statistiche'!$B$46:$AJ$46,"Disoccupato")</f>
        <v>0</v>
      </c>
      <c r="C9" s="13">
        <f>COUNTIF('Genitori Statistiche'!$B$50:$AJ$50,"Disoccupato")</f>
        <v>0</v>
      </c>
      <c r="D9" s="13">
        <f>SUM(B9:C9)</f>
        <v>0</v>
      </c>
    </row>
    <row r="10" spans="1:4" ht="12">
      <c r="A10" s="43" t="s">
        <v>45</v>
      </c>
      <c r="B10" s="13">
        <f>COUNTIF('Genitori Statistiche'!$B$46:$AJ$46,A10)</f>
        <v>0</v>
      </c>
      <c r="C10" s="13">
        <f>COUNTIF('Genitori Statistiche'!$B$50:$AJ$50,A10)</f>
        <v>0</v>
      </c>
      <c r="D10" s="13">
        <f>SUM(B10:C10)</f>
        <v>0</v>
      </c>
    </row>
    <row r="11" spans="1:4" ht="12">
      <c r="A11" s="43" t="s">
        <v>40</v>
      </c>
      <c r="B11" s="13">
        <f>COUNTIF('Genitori Statistiche'!$B$46:$AJ$46,A11)</f>
        <v>0</v>
      </c>
      <c r="C11" s="13">
        <f>COUNTIF('Genitori Statistiche'!$B$50:$AJ$50,A11)</f>
        <v>0</v>
      </c>
      <c r="D11" s="13">
        <f>SUM(B11:C11)</f>
        <v>0</v>
      </c>
    </row>
    <row r="12" spans="1:4" ht="12">
      <c r="A12" s="43" t="s">
        <v>39</v>
      </c>
      <c r="B12" s="13">
        <f>COUNTIF('Genitori Statistiche'!$B$46:$AJ$46,A12)</f>
        <v>0</v>
      </c>
      <c r="C12" s="13">
        <f>COUNTIF('Genitori Statistiche'!$B$50:$AJ$50,A12)</f>
        <v>0</v>
      </c>
      <c r="D12" s="13">
        <f>SUM(B12:C12)</f>
        <v>0</v>
      </c>
    </row>
    <row r="13" spans="1:4" ht="12">
      <c r="A13" s="43" t="s">
        <v>41</v>
      </c>
      <c r="B13" s="13">
        <f>COUNTIF('Genitori Statistiche'!$B$46:$AJ$46,A13)</f>
        <v>0</v>
      </c>
      <c r="C13" s="13">
        <f>COUNTIF('Genitori Statistiche'!$B$50:$AJ$50,A13)</f>
        <v>0</v>
      </c>
      <c r="D13" s="13">
        <f>SUM(B13:C13)</f>
        <v>0</v>
      </c>
    </row>
    <row r="14" spans="1:4" ht="12">
      <c r="A14" s="43" t="s">
        <v>43</v>
      </c>
      <c r="B14" s="13">
        <f>COUNTIF('Genitori Statistiche'!$B$46:$AJ$46,A14)</f>
        <v>0</v>
      </c>
      <c r="C14" s="13">
        <f>COUNTIF('Genitori Statistiche'!$B$50:$AJ$50,A14)</f>
        <v>0</v>
      </c>
      <c r="D14" s="13">
        <f>SUM(B14:C14)</f>
        <v>0</v>
      </c>
    </row>
    <row r="15" spans="1:4" ht="12">
      <c r="A15" s="43" t="s">
        <v>42</v>
      </c>
      <c r="B15" s="13">
        <f>COUNTIF('Genitori Statistiche'!$B$46:$AJ$46,A15)</f>
        <v>0</v>
      </c>
      <c r="C15" s="13">
        <f>COUNTIF('Genitori Statistiche'!$B$50:$AJ$50,A15)</f>
        <v>0</v>
      </c>
      <c r="D15" s="13">
        <f>SUM(B15:C15)</f>
        <v>0</v>
      </c>
    </row>
    <row r="16" spans="1:4" ht="12">
      <c r="A16" s="43" t="s">
        <v>271</v>
      </c>
      <c r="B16" s="13">
        <f>COUNTIF('Genitori Statistiche'!$B$46:$AJ$46,A16)</f>
        <v>0</v>
      </c>
      <c r="C16" s="13">
        <f>COUNTIF('Genitori Statistiche'!$B$50:$AJ$50,A16)</f>
        <v>0</v>
      </c>
      <c r="D16" s="13">
        <f>SUM(B16:C16)</f>
        <v>0</v>
      </c>
    </row>
    <row r="17" spans="1:4" ht="12">
      <c r="A17" s="43"/>
      <c r="B17" s="13"/>
      <c r="C17" s="13"/>
      <c r="D17" s="13"/>
    </row>
    <row r="18" ht="12">
      <c r="A18" s="42" t="s">
        <v>280</v>
      </c>
    </row>
    <row r="19" spans="1:3" ht="12">
      <c r="A19" s="43" t="s">
        <v>72</v>
      </c>
      <c r="B19" s="13">
        <f>SUM(Reparto!$B16:$AL16)</f>
        <v>37</v>
      </c>
      <c r="C19" s="44">
        <f>B19/$B$3</f>
        <v>1</v>
      </c>
    </row>
    <row r="20" spans="1:3" ht="12">
      <c r="A20" s="43" t="s">
        <v>73</v>
      </c>
      <c r="B20" s="13">
        <f>SUM(Reparto!$B17:$AL17)</f>
        <v>36</v>
      </c>
      <c r="C20" s="44">
        <f>B20/$B$3</f>
        <v>0.972972972972973</v>
      </c>
    </row>
    <row r="21" spans="1:3" ht="12">
      <c r="A21" s="43" t="s">
        <v>281</v>
      </c>
      <c r="B21" s="13">
        <f>D5-COUNTIF(Reparto!B18:AL18,0)</f>
        <v>34</v>
      </c>
      <c r="C21" s="44">
        <f>B21/$B$3</f>
        <v>0.918918918918919</v>
      </c>
    </row>
    <row r="22" spans="1:3" ht="12">
      <c r="A22" s="43" t="s">
        <v>282</v>
      </c>
      <c r="B22" s="13">
        <f>SUM(Reparto!$B20:$AN20)</f>
        <v>0</v>
      </c>
      <c r="C22" s="44">
        <f>B22/$B$3</f>
        <v>0</v>
      </c>
    </row>
    <row r="23" spans="1:3" ht="12">
      <c r="A23" s="43" t="s">
        <v>283</v>
      </c>
      <c r="B23" s="41">
        <f>AVERAGE(Reparto!B18:AL18)</f>
        <v>1.5135135135135136</v>
      </c>
      <c r="C23" s="44"/>
    </row>
    <row r="24" spans="1:3" ht="12">
      <c r="A24" s="43" t="s">
        <v>284</v>
      </c>
      <c r="B24" s="41">
        <f>AVERAGE(Reparto!B22:AL22)</f>
        <v>4.5675675675675675</v>
      </c>
      <c r="C24" s="13"/>
    </row>
    <row r="25" spans="1:5" ht="12">
      <c r="A25" s="4"/>
      <c r="B25" s="44"/>
      <c r="C25" s="44"/>
      <c r="D25" s="44"/>
      <c r="E25" s="44"/>
    </row>
    <row r="26" spans="1:4" ht="12">
      <c r="A26" s="42" t="s">
        <v>79</v>
      </c>
      <c r="D26" s="13"/>
    </row>
    <row r="27" spans="1:4" ht="12">
      <c r="A27" s="43" t="s">
        <v>296</v>
      </c>
      <c r="B27" s="13">
        <f>COUNTIF(Reparto!$B$23:$AL$23,"-5")</f>
        <v>12</v>
      </c>
      <c r="C27" s="44">
        <f>B27/$B$3</f>
        <v>0.32432432432432434</v>
      </c>
      <c r="D27" s="13"/>
    </row>
    <row r="28" spans="1:4" ht="12">
      <c r="A28" s="43" t="s">
        <v>287</v>
      </c>
      <c r="B28" s="13">
        <f>COUNTIF(Reparto!$B$23:$AL$23,"6~10")</f>
        <v>16</v>
      </c>
      <c r="C28" s="44">
        <f>B28/$B$3</f>
        <v>0.43243243243243246</v>
      </c>
      <c r="D28" s="13"/>
    </row>
    <row r="29" spans="1:4" ht="12">
      <c r="A29" s="43" t="s">
        <v>288</v>
      </c>
      <c r="B29" s="13">
        <f>COUNTIF(Reparto!$B$23:$AL$23,"11~25")</f>
        <v>2</v>
      </c>
      <c r="C29" s="44">
        <f>B29/$B$3</f>
        <v>0.05405405405405406</v>
      </c>
      <c r="D29" s="13"/>
    </row>
    <row r="30" spans="1:4" ht="12">
      <c r="A30" s="43" t="s">
        <v>297</v>
      </c>
      <c r="B30" s="13">
        <f>COUNTIF(Reparto!$B$23:$AL$23,"26~50")</f>
        <v>2</v>
      </c>
      <c r="C30" s="44">
        <f>B30/$B$3</f>
        <v>0.05405405405405406</v>
      </c>
      <c r="D30" s="13"/>
    </row>
    <row r="31" spans="1:4" ht="12">
      <c r="A31" s="43" t="s">
        <v>298</v>
      </c>
      <c r="B31" s="13">
        <f>COUNTIF(Reparto!$B$23:$AL$23,"+50")</f>
        <v>0</v>
      </c>
      <c r="C31" s="44">
        <f>B31/$B$3</f>
        <v>0</v>
      </c>
      <c r="D31" s="13"/>
    </row>
    <row r="32" spans="1:4" ht="12">
      <c r="A32" s="43"/>
      <c r="B32" s="13"/>
      <c r="C32" s="44"/>
      <c r="D32" s="13"/>
    </row>
    <row r="33" spans="1:4" ht="12">
      <c r="A33" s="42" t="s">
        <v>299</v>
      </c>
      <c r="B33" s="13"/>
      <c r="C33" s="44"/>
      <c r="D33" s="13"/>
    </row>
    <row r="34" spans="1:4" ht="12">
      <c r="A34" s="4" t="s">
        <v>165</v>
      </c>
      <c r="B34" s="13">
        <f>SUM(Reparto!B24:AL24)</f>
        <v>17</v>
      </c>
      <c r="C34" s="44">
        <f>B34/$B$3</f>
        <v>0.4594594594594595</v>
      </c>
      <c r="D34" s="13"/>
    </row>
    <row r="35" spans="1:4" ht="12">
      <c r="A35" s="4" t="s">
        <v>166</v>
      </c>
      <c r="B35" s="13">
        <f>SUM(Reparto!B25:AL25)</f>
        <v>1</v>
      </c>
      <c r="C35" s="44">
        <f>B35/$B$3</f>
        <v>0.02702702702702703</v>
      </c>
      <c r="D35" s="13"/>
    </row>
    <row r="36" spans="1:4" ht="12">
      <c r="A36" s="4" t="s">
        <v>167</v>
      </c>
      <c r="B36" s="13">
        <f>SUM(Reparto!B26:AL26)</f>
        <v>2</v>
      </c>
      <c r="C36" s="44">
        <f>B36/$B$3</f>
        <v>0.05405405405405406</v>
      </c>
      <c r="D36" s="13"/>
    </row>
    <row r="37" spans="1:4" ht="12">
      <c r="A37" s="4" t="s">
        <v>168</v>
      </c>
      <c r="B37" s="13">
        <f>SUM(Reparto!B27:AL27)</f>
        <v>8</v>
      </c>
      <c r="C37" s="44">
        <f>B37/$B$3</f>
        <v>0.21621621621621623</v>
      </c>
      <c r="D37" s="13"/>
    </row>
    <row r="38" spans="1:4" ht="12">
      <c r="A38" s="43"/>
      <c r="D38" s="13"/>
    </row>
    <row r="39" spans="1:4" ht="12">
      <c r="A39" s="42" t="s">
        <v>84</v>
      </c>
      <c r="D39" s="13"/>
    </row>
    <row r="40" spans="1:4" ht="12">
      <c r="A40" s="43">
        <v>5</v>
      </c>
      <c r="B40" s="13">
        <f>COUNTIF(Reparto!$B$28:$AL$28,"5")</f>
        <v>5</v>
      </c>
      <c r="C40" s="44">
        <f>B40/$B$3</f>
        <v>0.13513513513513514</v>
      </c>
      <c r="D40" s="13"/>
    </row>
    <row r="41" spans="1:4" ht="12">
      <c r="A41" s="43">
        <v>6</v>
      </c>
      <c r="B41" s="13">
        <f>COUNTIF(Reparto!$B$28:$AL$28,"6")</f>
        <v>25</v>
      </c>
      <c r="C41" s="44">
        <f>B41/$B$3</f>
        <v>0.6756756756756757</v>
      </c>
      <c r="D41" s="13"/>
    </row>
    <row r="42" spans="1:3" ht="12">
      <c r="A42" s="43">
        <v>7</v>
      </c>
      <c r="B42" s="13">
        <f>COUNTIF(Reparto!$B$28:$AL$28,"7")</f>
        <v>5</v>
      </c>
      <c r="C42" s="44">
        <f>B42/$B$3</f>
        <v>0.13513513513513514</v>
      </c>
    </row>
    <row r="43" spans="1:3" ht="12">
      <c r="A43" s="43">
        <v>8</v>
      </c>
      <c r="B43" s="13">
        <f>COUNTIF(Reparto!$B$28:$AL$28,"8")</f>
        <v>1</v>
      </c>
      <c r="C43" s="44">
        <f>B43/$B$3</f>
        <v>0.02702702702702703</v>
      </c>
    </row>
    <row r="44" spans="1:3" ht="12">
      <c r="A44" s="43" t="s">
        <v>290</v>
      </c>
      <c r="B44" s="13">
        <f>COUNTIF(Reparto!$B$28:$AL$28,"+8")</f>
        <v>1</v>
      </c>
      <c r="C44" s="44">
        <f>B44/$B$3</f>
        <v>0.02702702702702703</v>
      </c>
    </row>
    <row r="45" spans="1:3" ht="12">
      <c r="A45" s="43"/>
      <c r="B45" s="13"/>
      <c r="C45" s="44"/>
    </row>
    <row r="46" ht="12">
      <c r="A46" s="42" t="s">
        <v>169</v>
      </c>
    </row>
    <row r="47" spans="1:3" ht="12">
      <c r="A47" s="46">
        <v>-1</v>
      </c>
      <c r="B47" s="13">
        <f>COUNTIF('Branca RS'!$B$29:$AL$29,"-1")</f>
        <v>0</v>
      </c>
      <c r="C47" s="44">
        <f>B47/$B$3</f>
        <v>0</v>
      </c>
    </row>
    <row r="48" spans="1:3" ht="12">
      <c r="A48" s="46">
        <v>1</v>
      </c>
      <c r="B48" s="13">
        <f>COUNTIF('Branca RS'!$B$29:$AL$29,"1")</f>
        <v>1</v>
      </c>
      <c r="C48" s="44">
        <f>B48/$B$3</f>
        <v>0.02702702702702703</v>
      </c>
    </row>
    <row r="49" spans="1:3" ht="12">
      <c r="A49" s="46">
        <v>2</v>
      </c>
      <c r="B49" s="13">
        <f>COUNTIF('Branca RS'!$B$29:$AL$29,"2")</f>
        <v>6</v>
      </c>
      <c r="C49" s="44">
        <f>B49/$B$3</f>
        <v>0.16216216216216217</v>
      </c>
    </row>
    <row r="50" spans="1:3" ht="12">
      <c r="A50" s="46">
        <v>3</v>
      </c>
      <c r="B50" s="13">
        <f>COUNTIF('Branca RS'!$B$29:$AL$29,"3")</f>
        <v>6</v>
      </c>
      <c r="C50" s="44">
        <f>B50/$B$3</f>
        <v>0.16216216216216217</v>
      </c>
    </row>
    <row r="51" spans="1:3" ht="12">
      <c r="A51" s="46" t="s">
        <v>174</v>
      </c>
      <c r="B51" s="13">
        <f>COUNTIF('Branca RS'!$B$29:$AL$29,"+3")</f>
        <v>4</v>
      </c>
      <c r="C51" s="44">
        <f>B51/$B$3</f>
        <v>0.10810810810810811</v>
      </c>
    </row>
    <row r="52" ht="12">
      <c r="A52" s="43"/>
    </row>
    <row r="53" spans="1:9" ht="12">
      <c r="A53" s="45" t="s">
        <v>102</v>
      </c>
      <c r="B53" s="37" t="s">
        <v>277</v>
      </c>
      <c r="C53" s="37" t="s">
        <v>276</v>
      </c>
      <c r="G53" s="45"/>
      <c r="H53" s="37"/>
      <c r="I53" s="37"/>
    </row>
    <row r="54" spans="1:9" ht="12">
      <c r="A54" s="4" t="s">
        <v>106</v>
      </c>
      <c r="B54" s="13">
        <v>1</v>
      </c>
      <c r="C54" s="41">
        <f>AVERAGE(Reparto!$B45:$AL45)</f>
        <v>2.21875</v>
      </c>
      <c r="D54" s="13"/>
      <c r="G54" s="4"/>
      <c r="H54" s="13"/>
      <c r="I54" s="41"/>
    </row>
    <row r="55" spans="1:9" ht="12">
      <c r="A55" s="4" t="s">
        <v>104</v>
      </c>
      <c r="B55" s="13">
        <v>2</v>
      </c>
      <c r="C55" s="41">
        <f>AVERAGE(Reparto!$B43:$AL43)</f>
        <v>2.5</v>
      </c>
      <c r="D55" s="13"/>
      <c r="G55" s="4"/>
      <c r="H55" s="13"/>
      <c r="I55" s="41"/>
    </row>
    <row r="56" spans="1:9" ht="12">
      <c r="A56" s="4" t="s">
        <v>111</v>
      </c>
      <c r="B56" s="13">
        <v>3</v>
      </c>
      <c r="C56" s="41">
        <f>AVERAGE(Reparto!$B50:$AL50)</f>
        <v>4.857142857142857</v>
      </c>
      <c r="D56" s="13"/>
      <c r="G56" s="4"/>
      <c r="H56" s="13"/>
      <c r="I56" s="41"/>
    </row>
    <row r="57" spans="1:9" ht="12">
      <c r="A57" s="4" t="s">
        <v>105</v>
      </c>
      <c r="B57" s="13">
        <v>4</v>
      </c>
      <c r="C57" s="41">
        <f>AVERAGE(Reparto!$B44:$AL44)</f>
        <v>5.04</v>
      </c>
      <c r="D57" s="13"/>
      <c r="G57" s="4"/>
      <c r="H57" s="13"/>
      <c r="I57" s="41"/>
    </row>
    <row r="58" spans="1:9" ht="12">
      <c r="A58" s="4" t="s">
        <v>112</v>
      </c>
      <c r="B58" s="13">
        <v>5</v>
      </c>
      <c r="C58" s="41">
        <f>AVERAGE(Reparto!$B51:$AL51)</f>
        <v>5.433333333333334</v>
      </c>
      <c r="D58" s="13"/>
      <c r="G58" s="4"/>
      <c r="H58" s="13"/>
      <c r="I58" s="41"/>
    </row>
    <row r="59" spans="1:9" ht="12">
      <c r="A59" s="4" t="s">
        <v>108</v>
      </c>
      <c r="B59" s="13">
        <v>6</v>
      </c>
      <c r="C59" s="41">
        <f>AVERAGE(Reparto!$B47:$AL47)</f>
        <v>5.67741935483871</v>
      </c>
      <c r="D59" s="13"/>
      <c r="G59" s="4"/>
      <c r="H59" s="13"/>
      <c r="I59" s="41"/>
    </row>
    <row r="60" spans="1:9" ht="12">
      <c r="A60" s="4" t="s">
        <v>107</v>
      </c>
      <c r="B60" s="13">
        <v>7</v>
      </c>
      <c r="C60" s="41">
        <f>AVERAGE(Reparto!$B46:$AL46)</f>
        <v>5.733333333333333</v>
      </c>
      <c r="D60" s="13"/>
      <c r="G60" s="4"/>
      <c r="H60" s="13"/>
      <c r="I60" s="41"/>
    </row>
    <row r="61" spans="1:9" ht="12">
      <c r="A61" s="4" t="s">
        <v>109</v>
      </c>
      <c r="B61" s="13">
        <v>8</v>
      </c>
      <c r="C61" s="41">
        <f>AVERAGE(Reparto!$B48:$AL48)</f>
        <v>6.08</v>
      </c>
      <c r="D61" s="13"/>
      <c r="G61" s="4"/>
      <c r="H61" s="13"/>
      <c r="I61" s="41"/>
    </row>
    <row r="62" spans="1:9" ht="12">
      <c r="A62" s="4" t="s">
        <v>110</v>
      </c>
      <c r="B62" s="13">
        <v>9</v>
      </c>
      <c r="C62" s="41">
        <f>AVERAGE(Reparto!$B49:$AL49)</f>
        <v>6.260869565217392</v>
      </c>
      <c r="D62" s="13"/>
      <c r="G62" s="4"/>
      <c r="H62" s="13"/>
      <c r="I62" s="41"/>
    </row>
    <row r="63" spans="1:9" ht="12">
      <c r="A63" s="4" t="s">
        <v>103</v>
      </c>
      <c r="B63" s="13">
        <v>10</v>
      </c>
      <c r="C63" s="41">
        <f>AVERAGE(Reparto!$B42:$AL42)</f>
        <v>7.125</v>
      </c>
      <c r="D63" s="13"/>
      <c r="G63" s="4"/>
      <c r="I63" s="41"/>
    </row>
    <row r="64" spans="1:9" ht="12">
      <c r="A64" s="4"/>
      <c r="B64" s="13"/>
      <c r="C64" s="41"/>
      <c r="D64" s="13"/>
      <c r="G64" s="4"/>
      <c r="I64" s="41"/>
    </row>
    <row r="65" spans="1:6" ht="12">
      <c r="A65" s="45" t="s">
        <v>176</v>
      </c>
      <c r="B65" s="37">
        <v>1</v>
      </c>
      <c r="C65" s="37">
        <v>2</v>
      </c>
      <c r="D65" s="37">
        <v>3</v>
      </c>
      <c r="E65" s="37">
        <v>4</v>
      </c>
      <c r="F65" s="37" t="s">
        <v>276</v>
      </c>
    </row>
    <row r="66" spans="1:6" ht="12">
      <c r="A66" s="4" t="s">
        <v>186</v>
      </c>
      <c r="B66" s="44">
        <f>IF(COUNTIF(Reparto!$B62:$AL62,B$65)=0,0,COUNTIF(Reparto!$B62:$AL62,B$65)/$B$3)</f>
        <v>0.02702702702702703</v>
      </c>
      <c r="C66" s="44">
        <f>IF(COUNTIF(Reparto!$B62:$AL62,C$65)=0,0,COUNTIF(Reparto!$B62:$AL62,C$65)/$B$3)</f>
        <v>0</v>
      </c>
      <c r="D66" s="44">
        <f>IF(COUNTIF(Reparto!$B62:$AL62,D$65)=0,0,COUNTIF(Reparto!$B62:$AL62,D$65)/$B$3)</f>
        <v>0.2702702702702703</v>
      </c>
      <c r="E66" s="44">
        <f>IF(COUNTIF(Reparto!$B62:$AL62,E$65)=0,0,COUNTIF(Reparto!$B62:$AL62,E$65)/$B$3)</f>
        <v>0.6756756756756757</v>
      </c>
      <c r="F66" s="47">
        <f>AVERAGE(Reparto!B62:AL62)</f>
        <v>3.638888888888889</v>
      </c>
    </row>
    <row r="67" spans="1:6" ht="12">
      <c r="A67" s="4" t="s">
        <v>193</v>
      </c>
      <c r="B67" s="44">
        <f>IF(COUNTIF(Reparto!$B69:$AL69,B$65)=0,0,COUNTIF(Reparto!$B69:$AL69,B$65)/$B$3)</f>
        <v>0</v>
      </c>
      <c r="C67" s="44">
        <f>IF(COUNTIF(Reparto!$B69:$AL69,C$65)=0,0,COUNTIF(Reparto!$B69:$AL69,C$65)/$B$3)</f>
        <v>0.08108108108108109</v>
      </c>
      <c r="D67" s="44">
        <f>IF(COUNTIF(Reparto!$B69:$AL69,D$65)=0,0,COUNTIF(Reparto!$B69:$AL69,D$65)/$B$3)</f>
        <v>0.32432432432432434</v>
      </c>
      <c r="E67" s="44">
        <f>IF(COUNTIF(Reparto!$B69:$AL69,E$65)=0,0,COUNTIF(Reparto!$B69:$AL69,E$65)/$B$3)</f>
        <v>0.5675675675675675</v>
      </c>
      <c r="F67" s="47">
        <f>AVERAGE(Reparto!B69:AL69)</f>
        <v>3.5</v>
      </c>
    </row>
    <row r="68" spans="1:6" ht="12">
      <c r="A68" s="4" t="s">
        <v>200</v>
      </c>
      <c r="B68" s="44">
        <f>IF(COUNTIF(Reparto!$B76:$AL76,B$65)=0,0,COUNTIF(Reparto!$B76:$AL76,B$65)/$B$3)</f>
        <v>0</v>
      </c>
      <c r="C68" s="44">
        <f>IF(COUNTIF(Reparto!$B76:$AL76,C$65)=0,0,COUNTIF(Reparto!$B76:$AL76,C$65)/$B$3)</f>
        <v>0.05405405405405406</v>
      </c>
      <c r="D68" s="44">
        <f>IF(COUNTIF(Reparto!$B76:$AL76,D$65)=0,0,COUNTIF(Reparto!$B76:$AL76,D$65)/$B$3)</f>
        <v>0.35135135135135137</v>
      </c>
      <c r="E68" s="44">
        <f>IF(COUNTIF(Reparto!$B76:$AL76,E$65)=0,0,COUNTIF(Reparto!$B76:$AL76,E$65)/$B$3)</f>
        <v>0.5135135135135135</v>
      </c>
      <c r="F68" s="47">
        <f>AVERAGE(Reparto!B76:AL76)</f>
        <v>3.5</v>
      </c>
    </row>
    <row r="69" spans="1:6" ht="12">
      <c r="A69" s="4" t="s">
        <v>185</v>
      </c>
      <c r="B69" s="44">
        <f>IF(COUNTIF(Reparto!$B61:$AL61,B$65)=0,0,COUNTIF(Reparto!$B61:$AL61,B$65)/$B$3)</f>
        <v>0.02702702702702703</v>
      </c>
      <c r="C69" s="44">
        <f>IF(COUNTIF(Reparto!$B61:$AL61,C$65)=0,0,COUNTIF(Reparto!$B61:$AL61,C$65)/$B$3)</f>
        <v>0.05405405405405406</v>
      </c>
      <c r="D69" s="44">
        <f>IF(COUNTIF(Reparto!$B61:$AL61,D$65)=0,0,COUNTIF(Reparto!$B61:$AL61,D$65)/$B$3)</f>
        <v>0.32432432432432434</v>
      </c>
      <c r="E69" s="44">
        <f>IF(COUNTIF(Reparto!$B61:$AL61,E$65)=0,0,COUNTIF(Reparto!$B61:$AL61,E$65)/$B$3)</f>
        <v>0.5675675675675675</v>
      </c>
      <c r="F69" s="47">
        <f>AVERAGE(Reparto!B61:AL61)</f>
        <v>3.4722222222222223</v>
      </c>
    </row>
    <row r="70" spans="1:6" ht="12">
      <c r="A70" s="4" t="s">
        <v>197</v>
      </c>
      <c r="B70" s="44">
        <f>IF(COUNTIF(Reparto!$B73:$AL73,B$65)=0,0,COUNTIF(Reparto!$B73:$AL73,B$65)/$B$3)</f>
        <v>0</v>
      </c>
      <c r="C70" s="44">
        <f>IF(COUNTIF(Reparto!$B73:$AL73,C$65)=0,0,COUNTIF(Reparto!$B73:$AL73,C$65)/$B$3)</f>
        <v>0.05405405405405406</v>
      </c>
      <c r="D70" s="44">
        <f>IF(COUNTIF(Reparto!$B73:$AL73,D$65)=0,0,COUNTIF(Reparto!$B73:$AL73,D$65)/$B$3)</f>
        <v>0.43243243243243246</v>
      </c>
      <c r="E70" s="44">
        <f>IF(COUNTIF(Reparto!$B73:$AL73,E$65)=0,0,COUNTIF(Reparto!$B73:$AL73,E$65)/$B$3)</f>
        <v>0.4864864864864865</v>
      </c>
      <c r="F70" s="47">
        <f>AVERAGE(Reparto!B73:AL73)</f>
        <v>3.4444444444444446</v>
      </c>
    </row>
    <row r="71" spans="1:6" ht="12">
      <c r="A71" s="4" t="s">
        <v>179</v>
      </c>
      <c r="B71" s="44">
        <f>IF(COUNTIF(Reparto!$B55:$AL55,B$65)=0,0,COUNTIF(Reparto!$B55:$AL55,B$65)/$B$3)</f>
        <v>0.02702702702702703</v>
      </c>
      <c r="C71" s="44">
        <f>IF(COUNTIF(Reparto!$B55:$AL55,C$65)=0,0,COUNTIF(Reparto!$B55:$AL55,C$65)/$B$3)</f>
        <v>0.02702702702702703</v>
      </c>
      <c r="D71" s="44">
        <f>IF(COUNTIF(Reparto!$B55:$AL55,D$65)=0,0,COUNTIF(Reparto!$B55:$AL55,D$65)/$B$3)</f>
        <v>0.43243243243243246</v>
      </c>
      <c r="E71" s="44">
        <f>IF(COUNTIF(Reparto!$B55:$AL55,E$65)=0,0,COUNTIF(Reparto!$B55:$AL55,E$65)/$B$3)</f>
        <v>0.4864864864864865</v>
      </c>
      <c r="F71" s="47">
        <f>AVERAGE(Reparto!B55:AL55)</f>
        <v>3.4166666666666665</v>
      </c>
    </row>
    <row r="72" spans="1:6" ht="12">
      <c r="A72" s="4" t="s">
        <v>198</v>
      </c>
      <c r="B72" s="44">
        <f>IF(COUNTIF(Reparto!$B74:$AL74,B$65)=0,0,COUNTIF(Reparto!$B74:$AL74,B$65)/$B$3)</f>
        <v>0</v>
      </c>
      <c r="C72" s="44">
        <f>IF(COUNTIF(Reparto!$B74:$AL74,C$65)=0,0,COUNTIF(Reparto!$B74:$AL74,C$65)/$B$3)</f>
        <v>0.08108108108108109</v>
      </c>
      <c r="D72" s="44">
        <f>IF(COUNTIF(Reparto!$B74:$AL74,D$65)=0,0,COUNTIF(Reparto!$B74:$AL74,D$65)/$B$3)</f>
        <v>0.40540540540540543</v>
      </c>
      <c r="E72" s="44">
        <f>IF(COUNTIF(Reparto!$B74:$AL74,E$65)=0,0,COUNTIF(Reparto!$B74:$AL74,E$65)/$B$3)</f>
        <v>0.4594594594594595</v>
      </c>
      <c r="F72" s="47">
        <f>AVERAGE(Reparto!B74:AL74)</f>
        <v>3.4</v>
      </c>
    </row>
    <row r="73" spans="1:6" ht="12">
      <c r="A73" s="4" t="s">
        <v>184</v>
      </c>
      <c r="B73" s="44">
        <f>IF(COUNTIF(Reparto!$B60:$AL60,B$65)=0,0,COUNTIF(Reparto!$B60:$AL60,B$65)/$B$3)</f>
        <v>0.02702702702702703</v>
      </c>
      <c r="C73" s="44">
        <f>IF(COUNTIF(Reparto!$B60:$AL60,C$65)=0,0,COUNTIF(Reparto!$B60:$AL60,C$65)/$B$3)</f>
        <v>0.05405405405405406</v>
      </c>
      <c r="D73" s="44">
        <f>IF(COUNTIF(Reparto!$B60:$AL60,D$65)=0,0,COUNTIF(Reparto!$B60:$AL60,D$65)/$B$3)</f>
        <v>0.40540540540540543</v>
      </c>
      <c r="E73" s="44">
        <f>IF(COUNTIF(Reparto!$B60:$AL60,E$65)=0,0,COUNTIF(Reparto!$B60:$AL60,E$65)/$B$3)</f>
        <v>0.4864864864864865</v>
      </c>
      <c r="F73" s="47">
        <f>AVERAGE(Reparto!B60:AL60)</f>
        <v>3.388888888888889</v>
      </c>
    </row>
    <row r="74" spans="1:6" ht="12">
      <c r="A74" s="4" t="s">
        <v>194</v>
      </c>
      <c r="B74" s="44">
        <f>IF(COUNTIF(Reparto!$B70:$AL70,B$65)=0,0,COUNTIF(Reparto!$B70:$AL70,B$65)/$B$3)</f>
        <v>0.02702702702702703</v>
      </c>
      <c r="C74" s="44">
        <f>IF(COUNTIF(Reparto!$B70:$AL70,C$65)=0,0,COUNTIF(Reparto!$B70:$AL70,C$65)/$B$3)</f>
        <v>0.13513513513513514</v>
      </c>
      <c r="D74" s="44">
        <f>IF(COUNTIF(Reparto!$B70:$AL70,D$65)=0,0,COUNTIF(Reparto!$B70:$AL70,D$65)/$B$3)</f>
        <v>0.2702702702702703</v>
      </c>
      <c r="E74" s="44">
        <f>IF(COUNTIF(Reparto!$B70:$AL70,E$65)=0,0,COUNTIF(Reparto!$B70:$AL70,E$65)/$B$3)</f>
        <v>0.5405405405405406</v>
      </c>
      <c r="F74" s="47">
        <f>AVERAGE(Reparto!B70:AL70)</f>
        <v>3.361111111111111</v>
      </c>
    </row>
    <row r="75" spans="1:6" ht="12">
      <c r="A75" s="4" t="s">
        <v>183</v>
      </c>
      <c r="B75" s="44">
        <f>IF(COUNTIF(Reparto!$B59:$AL59,B$65)=0,0,COUNTIF(Reparto!$B59:$AL59,B$65)/$B$3)</f>
        <v>0.02702702702702703</v>
      </c>
      <c r="C75" s="44">
        <f>IF(COUNTIF(Reparto!$B59:$AL59,C$65)=0,0,COUNTIF(Reparto!$B59:$AL59,C$65)/$B$3)</f>
        <v>0.02702702702702703</v>
      </c>
      <c r="D75" s="44">
        <f>IF(COUNTIF(Reparto!$B59:$AL59,D$65)=0,0,COUNTIF(Reparto!$B59:$AL59,D$65)/$B$3)</f>
        <v>0.4864864864864865</v>
      </c>
      <c r="E75" s="44">
        <f>IF(COUNTIF(Reparto!$B59:$AL59,E$65)=0,0,COUNTIF(Reparto!$B59:$AL59,E$65)/$B$3)</f>
        <v>0.43243243243243246</v>
      </c>
      <c r="F75" s="47">
        <f>AVERAGE(Reparto!B59:AL59)</f>
        <v>3.361111111111111</v>
      </c>
    </row>
    <row r="76" spans="1:6" ht="12">
      <c r="A76" s="4" t="s">
        <v>192</v>
      </c>
      <c r="B76" s="44">
        <f>IF(COUNTIF(Reparto!$B68:$AL68,B$65)=0,0,COUNTIF(Reparto!$B68:$AL68,B$65)/$B$3)</f>
        <v>0.05405405405405406</v>
      </c>
      <c r="C76" s="44">
        <f>IF(COUNTIF(Reparto!$B68:$AL68,C$65)=0,0,COUNTIF(Reparto!$B68:$AL68,C$65)/$B$3)</f>
        <v>0.02702702702702703</v>
      </c>
      <c r="D76" s="44">
        <f>IF(COUNTIF(Reparto!$B68:$AL68,D$65)=0,0,COUNTIF(Reparto!$B68:$AL68,D$65)/$B$3)</f>
        <v>0.4594594594594595</v>
      </c>
      <c r="E76" s="44">
        <f>IF(COUNTIF(Reparto!$B68:$AL68,E$65)=0,0,COUNTIF(Reparto!$B68:$AL68,E$65)/$B$3)</f>
        <v>0.43243243243243246</v>
      </c>
      <c r="F76" s="47">
        <f>AVERAGE(Reparto!B68:AL68)</f>
        <v>3.3055555555555554</v>
      </c>
    </row>
    <row r="77" spans="1:6" ht="12">
      <c r="A77" s="4" t="s">
        <v>191</v>
      </c>
      <c r="B77" s="44">
        <f>IF(COUNTIF(Reparto!$B67:$AL67,B$65)=0,0,COUNTIF(Reparto!$B67:$AL67,B$65)/$B$3)</f>
        <v>0</v>
      </c>
      <c r="C77" s="44">
        <f>IF(COUNTIF(Reparto!$B67:$AL67,C$65)=0,0,COUNTIF(Reparto!$B67:$AL67,C$65)/$B$3)</f>
        <v>0.08108108108108109</v>
      </c>
      <c r="D77" s="44">
        <f>IF(COUNTIF(Reparto!$B67:$AL67,D$65)=0,0,COUNTIF(Reparto!$B67:$AL67,D$65)/$B$3)</f>
        <v>0.4864864864864865</v>
      </c>
      <c r="E77" s="44">
        <f>IF(COUNTIF(Reparto!$B67:$AL67,E$65)=0,0,COUNTIF(Reparto!$B67:$AL67,E$65)/$B$3)</f>
        <v>0.35135135135135137</v>
      </c>
      <c r="F77" s="47">
        <f>AVERAGE(Reparto!B67:AL67)</f>
        <v>3.2941176470588234</v>
      </c>
    </row>
    <row r="78" spans="1:6" ht="12">
      <c r="A78" s="4" t="s">
        <v>187</v>
      </c>
      <c r="B78" s="44">
        <f>IF(COUNTIF(Reparto!$B63:$AL63,B$65)=0,0,COUNTIF(Reparto!$B63:$AL63,B$65)/$B$3)</f>
        <v>0.02702702702702703</v>
      </c>
      <c r="C78" s="44">
        <f>IF(COUNTIF(Reparto!$B63:$AL63,C$65)=0,0,COUNTIF(Reparto!$B63:$AL63,C$65)/$B$3)</f>
        <v>0.1891891891891892</v>
      </c>
      <c r="D78" s="44">
        <f>IF(COUNTIF(Reparto!$B63:$AL63,D$65)=0,0,COUNTIF(Reparto!$B63:$AL63,D$65)/$B$3)</f>
        <v>0.24324324324324326</v>
      </c>
      <c r="E78" s="44">
        <f>IF(COUNTIF(Reparto!$B63:$AL63,E$65)=0,0,COUNTIF(Reparto!$B63:$AL63,E$65)/$B$3)</f>
        <v>0.4864864864864865</v>
      </c>
      <c r="F78" s="47">
        <f>AVERAGE(Reparto!B63:AL63)</f>
        <v>3.257142857142857</v>
      </c>
    </row>
    <row r="79" spans="1:6" ht="12">
      <c r="A79" s="4" t="s">
        <v>180</v>
      </c>
      <c r="B79" s="44">
        <f>IF(COUNTIF(Reparto!$B56:$AL56,B$65)=0,0,COUNTIF(Reparto!$B56:$AL56,B$65)/$B$3)</f>
        <v>0.05405405405405406</v>
      </c>
      <c r="C79" s="44">
        <f>IF(COUNTIF(Reparto!$B56:$AL56,C$65)=0,0,COUNTIF(Reparto!$B56:$AL56,C$65)/$B$3)</f>
        <v>0.1891891891891892</v>
      </c>
      <c r="D79" s="44">
        <f>IF(COUNTIF(Reparto!$B56:$AL56,D$65)=0,0,COUNTIF(Reparto!$B56:$AL56,D$65)/$B$3)</f>
        <v>0.24324324324324326</v>
      </c>
      <c r="E79" s="44">
        <f>IF(COUNTIF(Reparto!$B56:$AL56,E$65)=0,0,COUNTIF(Reparto!$B56:$AL56,E$65)/$B$3)</f>
        <v>0.4864864864864865</v>
      </c>
      <c r="F79" s="47">
        <f>AVERAGE(Reparto!B56:AL56)</f>
        <v>3.1944444444444446</v>
      </c>
    </row>
    <row r="80" spans="1:6" ht="12">
      <c r="A80" s="4" t="s">
        <v>196</v>
      </c>
      <c r="B80" s="44">
        <f>IF(COUNTIF(Reparto!$B72:$AL72,B$65)=0,0,COUNTIF(Reparto!$B72:$AL72,B$65)/$B$3)</f>
        <v>0.02702702702702703</v>
      </c>
      <c r="C80" s="44">
        <f>IF(COUNTIF(Reparto!$B72:$AL72,C$65)=0,0,COUNTIF(Reparto!$B72:$AL72,C$65)/$B$3)</f>
        <v>0.1891891891891892</v>
      </c>
      <c r="D80" s="44">
        <f>IF(COUNTIF(Reparto!$B72:$AL72,D$65)=0,0,COUNTIF(Reparto!$B72:$AL72,D$65)/$B$3)</f>
        <v>0.32432432432432434</v>
      </c>
      <c r="E80" s="44">
        <f>IF(COUNTIF(Reparto!$B72:$AL72,E$65)=0,0,COUNTIF(Reparto!$B72:$AL72,E$65)/$B$3)</f>
        <v>0.43243243243243246</v>
      </c>
      <c r="F80" s="47">
        <f>AVERAGE(Reparto!B72:AL72)</f>
        <v>3.1944444444444446</v>
      </c>
    </row>
    <row r="81" spans="1:6" ht="12">
      <c r="A81" s="4" t="s">
        <v>195</v>
      </c>
      <c r="B81" s="44">
        <f>IF(COUNTIF(Reparto!$B71:$AL71,B$65)=0,0,COUNTIF(Reparto!$B71:$AL71,B$65)/$B$3)</f>
        <v>0.05405405405405406</v>
      </c>
      <c r="C81" s="44">
        <f>IF(COUNTIF(Reparto!$B71:$AL71,C$65)=0,0,COUNTIF(Reparto!$B71:$AL71,C$65)/$B$3)</f>
        <v>0.16216216216216217</v>
      </c>
      <c r="D81" s="44">
        <f>IF(COUNTIF(Reparto!$B71:$AL71,D$65)=0,0,COUNTIF(Reparto!$B71:$AL71,D$65)/$B$3)</f>
        <v>0.35135135135135137</v>
      </c>
      <c r="E81" s="44">
        <f>IF(COUNTIF(Reparto!$B71:$AL71,E$65)=0,0,COUNTIF(Reparto!$B71:$AL71,E$65)/$B$3)</f>
        <v>0.40540540540540543</v>
      </c>
      <c r="F81" s="47">
        <f>AVERAGE(Reparto!B71:AL71)</f>
        <v>3.138888888888889</v>
      </c>
    </row>
    <row r="82" spans="1:6" ht="12">
      <c r="A82" s="4" t="s">
        <v>178</v>
      </c>
      <c r="B82" s="44">
        <f>IF(COUNTIF(Reparto!$B54:$AL54,B$65)=0,0,COUNTIF(Reparto!$B54:$AL54,B$65)/$B$3)</f>
        <v>0.02702702702702703</v>
      </c>
      <c r="C82" s="44">
        <f>IF(COUNTIF(Reparto!$B54:$AL54,C$65)=0,0,COUNTIF(Reparto!$B54:$AL54,C$65)/$B$3)</f>
        <v>0.13513513513513514</v>
      </c>
      <c r="D82" s="44">
        <f>IF(COUNTIF(Reparto!$B54:$AL54,D$65)=0,0,COUNTIF(Reparto!$B54:$AL54,D$65)/$B$3)</f>
        <v>0.4594594594594595</v>
      </c>
      <c r="E82" s="44">
        <f>IF(COUNTIF(Reparto!$B54:$AL54,E$65)=0,0,COUNTIF(Reparto!$B54:$AL54,E$65)/$B$3)</f>
        <v>0.2972972972972973</v>
      </c>
      <c r="F82" s="47">
        <f>AVERAGE(Reparto!B54:AL54)</f>
        <v>3.1176470588235294</v>
      </c>
    </row>
    <row r="83" spans="1:6" ht="12">
      <c r="A83" s="4" t="s">
        <v>190</v>
      </c>
      <c r="B83" s="44">
        <f>IF(COUNTIF(Reparto!$B66:$AL66,B$65)=0,0,COUNTIF(Reparto!$B66:$AL66,B$65)/$B$3)</f>
        <v>0.02702702702702703</v>
      </c>
      <c r="C83" s="44">
        <f>IF(COUNTIF(Reparto!$B66:$AL66,C$65)=0,0,COUNTIF(Reparto!$B66:$AL66,C$65)/$B$3)</f>
        <v>0.16216216216216217</v>
      </c>
      <c r="D83" s="44">
        <f>IF(COUNTIF(Reparto!$B66:$AL66,D$65)=0,0,COUNTIF(Reparto!$B66:$AL66,D$65)/$B$3)</f>
        <v>0.43243243243243246</v>
      </c>
      <c r="E83" s="44">
        <f>IF(COUNTIF(Reparto!$B66:$AL66,E$65)=0,0,COUNTIF(Reparto!$B66:$AL66,E$65)/$B$3)</f>
        <v>0.32432432432432434</v>
      </c>
      <c r="F83" s="47">
        <f>AVERAGE(Reparto!B66:AL66)</f>
        <v>3.1142857142857143</v>
      </c>
    </row>
    <row r="84" spans="1:6" ht="12">
      <c r="A84" s="4" t="s">
        <v>181</v>
      </c>
      <c r="B84" s="44">
        <f>IF(COUNTIF(Reparto!$B57:$AL57,B$65)=0,0,COUNTIF(Reparto!$B57:$AL57,B$65)/$B$3)</f>
        <v>0.05405405405405406</v>
      </c>
      <c r="C84" s="44">
        <f>IF(COUNTIF(Reparto!$B57:$AL57,C$65)=0,0,COUNTIF(Reparto!$B57:$AL57,C$65)/$B$3)</f>
        <v>0.24324324324324326</v>
      </c>
      <c r="D84" s="44">
        <f>IF(COUNTIF(Reparto!$B57:$AL57,D$65)=0,0,COUNTIF(Reparto!$B57:$AL57,D$65)/$B$3)</f>
        <v>0.40540540540540543</v>
      </c>
      <c r="E84" s="44">
        <f>IF(COUNTIF(Reparto!$B57:$AL57,E$65)=0,0,COUNTIF(Reparto!$B57:$AL57,E$65)/$B$3)</f>
        <v>0.2702702702702703</v>
      </c>
      <c r="F84" s="47">
        <f>AVERAGE(Reparto!B57:AL57)</f>
        <v>2.9166666666666665</v>
      </c>
    </row>
    <row r="85" spans="1:6" ht="12">
      <c r="A85" s="4" t="s">
        <v>182</v>
      </c>
      <c r="B85" s="44">
        <f>IF(COUNTIF(Reparto!$B58:$AL58,B$65)=0,0,COUNTIF(Reparto!$B58:$AL58,B$65)/$B$3)</f>
        <v>0.02702702702702703</v>
      </c>
      <c r="C85" s="44">
        <f>IF(COUNTIF(Reparto!$B58:$AL58,C$65)=0,0,COUNTIF(Reparto!$B58:$AL58,C$65)/$B$3)</f>
        <v>0.32432432432432434</v>
      </c>
      <c r="D85" s="44">
        <f>IF(COUNTIF(Reparto!$B58:$AL58,D$65)=0,0,COUNTIF(Reparto!$B58:$AL58,D$65)/$B$3)</f>
        <v>0.3783783783783784</v>
      </c>
      <c r="E85" s="44">
        <f>IF(COUNTIF(Reparto!$B58:$AL58,E$65)=0,0,COUNTIF(Reparto!$B58:$AL58,E$65)/$B$3)</f>
        <v>0.24324324324324326</v>
      </c>
      <c r="F85" s="47">
        <f>AVERAGE(Reparto!B58:AL58)</f>
        <v>2.861111111111111</v>
      </c>
    </row>
    <row r="86" spans="1:6" ht="12">
      <c r="A86" s="4" t="s">
        <v>188</v>
      </c>
      <c r="B86" s="44">
        <f>IF(COUNTIF(Reparto!$B64:$AL64,B$65)=0,0,COUNTIF(Reparto!$B64:$AL64,B$65)/$B$3)</f>
        <v>0.05405405405405406</v>
      </c>
      <c r="C86" s="44">
        <f>IF(COUNTIF(Reparto!$B64:$AL64,C$65)=0,0,COUNTIF(Reparto!$B64:$AL64,C$65)/$B$3)</f>
        <v>0.2972972972972973</v>
      </c>
      <c r="D86" s="44">
        <f>IF(COUNTIF(Reparto!$B64:$AL64,D$65)=0,0,COUNTIF(Reparto!$B64:$AL64,D$65)/$B$3)</f>
        <v>0.40540540540540543</v>
      </c>
      <c r="E86" s="44">
        <f>IF(COUNTIF(Reparto!$B64:$AL64,E$65)=0,0,COUNTIF(Reparto!$B64:$AL64,E$65)/$B$3)</f>
        <v>0.21621621621621623</v>
      </c>
      <c r="F86" s="47">
        <f>AVERAGE(Reparto!B64:AL64)</f>
        <v>2.8055555555555554</v>
      </c>
    </row>
    <row r="87" spans="1:6" ht="12">
      <c r="A87" s="4" t="s">
        <v>201</v>
      </c>
      <c r="B87" s="44">
        <f>IF(COUNTIF(Reparto!$B77:$AL77,B$65)=0,0,COUNTIF(Reparto!$B77:$AL77,B$65)/$B$3)</f>
        <v>0.10810810810810811</v>
      </c>
      <c r="C87" s="44">
        <f>IF(COUNTIF(Reparto!$B77:$AL77,C$65)=0,0,COUNTIF(Reparto!$B77:$AL77,C$65)/$B$3)</f>
        <v>0.2972972972972973</v>
      </c>
      <c r="D87" s="44">
        <f>IF(COUNTIF(Reparto!$B77:$AL77,D$65)=0,0,COUNTIF(Reparto!$B77:$AL77,D$65)/$B$3)</f>
        <v>0.2972972972972973</v>
      </c>
      <c r="E87" s="44">
        <f>IF(COUNTIF(Reparto!$B77:$AL77,E$65)=0,0,COUNTIF(Reparto!$B77:$AL77,E$65)/$B$3)</f>
        <v>0.24324324324324326</v>
      </c>
      <c r="F87" s="47">
        <f>AVERAGE(Reparto!B77:AL77)</f>
        <v>2.7142857142857144</v>
      </c>
    </row>
    <row r="88" spans="1:6" ht="12">
      <c r="A88" s="4" t="s">
        <v>189</v>
      </c>
      <c r="B88" s="44">
        <f>IF(COUNTIF(Reparto!$B65:$AL65,B$65)=0,0,COUNTIF(Reparto!$B65:$AL65,B$65)/$B$3)</f>
        <v>0.10810810810810811</v>
      </c>
      <c r="C88" s="44">
        <f>IF(COUNTIF(Reparto!$B65:$AL65,C$65)=0,0,COUNTIF(Reparto!$B65:$AL65,C$65)/$B$3)</f>
        <v>0.35135135135135137</v>
      </c>
      <c r="D88" s="44">
        <f>IF(COUNTIF(Reparto!$B65:$AL65,D$65)=0,0,COUNTIF(Reparto!$B65:$AL65,D$65)/$B$3)</f>
        <v>0.24324324324324326</v>
      </c>
      <c r="E88" s="44">
        <f>IF(COUNTIF(Reparto!$B65:$AL65,E$65)=0,0,COUNTIF(Reparto!$B65:$AL65,E$65)/$B$3)</f>
        <v>0.24324324324324326</v>
      </c>
      <c r="F88" s="47">
        <f>AVERAGE(Reparto!B65:AL65)</f>
        <v>2.657142857142857</v>
      </c>
    </row>
    <row r="89" spans="1:6" ht="12">
      <c r="A89" s="4" t="s">
        <v>177</v>
      </c>
      <c r="B89" s="44">
        <f>IF(COUNTIF(Reparto!$B53:$AL53,B$65)=0,0,COUNTIF(Reparto!$B53:$AL53,B$65)/$B$3)</f>
        <v>0.02702702702702703</v>
      </c>
      <c r="C89" s="44">
        <f>IF(COUNTIF(Reparto!$B53:$AL53,C$65)=0,0,COUNTIF(Reparto!$B53:$AL53,C$65)/$B$3)</f>
        <v>0.4864864864864865</v>
      </c>
      <c r="D89" s="44">
        <f>IF(COUNTIF(Reparto!$B53:$AL53,D$65)=0,0,COUNTIF(Reparto!$B53:$AL53,D$65)/$B$3)</f>
        <v>0.35135135135135137</v>
      </c>
      <c r="E89" s="44">
        <f>IF(COUNTIF(Reparto!$B53:$AL53,E$65)=0,0,COUNTIF(Reparto!$B53:$AL53,E$65)/$B$3)</f>
        <v>0.13513513513513514</v>
      </c>
      <c r="F89" s="47">
        <f>AVERAGE(Reparto!B53:AL53)</f>
        <v>2.5945945945945947</v>
      </c>
    </row>
    <row r="90" spans="1:6" ht="12">
      <c r="A90" s="4" t="s">
        <v>199</v>
      </c>
      <c r="B90" s="44">
        <f>IF(COUNTIF(Reparto!$B75:$AL75,B$65)=0,0,COUNTIF(Reparto!$B75:$AL75,B$65)/$B$3)</f>
        <v>0.10810810810810811</v>
      </c>
      <c r="C90" s="44">
        <f>IF(COUNTIF(Reparto!$B75:$AL75,C$65)=0,0,COUNTIF(Reparto!$B75:$AL75,C$65)/$B$3)</f>
        <v>0.32432432432432434</v>
      </c>
      <c r="D90" s="44">
        <f>IF(COUNTIF(Reparto!$B75:$AL75,D$65)=0,0,COUNTIF(Reparto!$B75:$AL75,D$65)/$B$3)</f>
        <v>0.40540540540540543</v>
      </c>
      <c r="E90" s="44">
        <f>IF(COUNTIF(Reparto!$B75:$AL75,E$65)=0,0,COUNTIF(Reparto!$B75:$AL75,E$65)/$B$3)</f>
        <v>0.10810810810810811</v>
      </c>
      <c r="F90" s="47">
        <f>AVERAGE(Reparto!B75:AL75)</f>
        <v>2.5428571428571427</v>
      </c>
    </row>
    <row r="91" spans="1:6" ht="12">
      <c r="A91" s="4" t="s">
        <v>202</v>
      </c>
      <c r="B91" s="44">
        <f>IF(COUNTIF(Reparto!$B78:$AL78,B$65)=0,0,COUNTIF(Reparto!$B78:$AL78,B$65)/$B$3)</f>
        <v>0.40540540540540543</v>
      </c>
      <c r="C91" s="44">
        <f>IF(COUNTIF(Reparto!$B78:$AL78,C$65)=0,0,COUNTIF(Reparto!$B78:$AL78,C$65)/$B$3)</f>
        <v>0.2702702702702703</v>
      </c>
      <c r="D91" s="44">
        <f>IF(COUNTIF(Reparto!$B78:$AL78,D$65)=0,0,COUNTIF(Reparto!$B78:$AL78,D$65)/$B$3)</f>
        <v>0.16216216216216217</v>
      </c>
      <c r="E91" s="44">
        <f>IF(COUNTIF(Reparto!$B78:$AL78,E$65)=0,0,COUNTIF(Reparto!$B78:$AL78,E$65)/$B$3)</f>
        <v>0.13513513513513514</v>
      </c>
      <c r="F91" s="47">
        <f>AVERAGE(Reparto!B78:AL78)</f>
        <v>2.0277777777777777</v>
      </c>
    </row>
    <row r="92" spans="1:6" ht="12">
      <c r="A92" s="45" t="s">
        <v>203</v>
      </c>
      <c r="B92" s="37">
        <v>1</v>
      </c>
      <c r="C92" s="37">
        <v>2</v>
      </c>
      <c r="D92" s="37">
        <v>3</v>
      </c>
      <c r="E92" s="37">
        <v>4</v>
      </c>
      <c r="F92" s="37" t="s">
        <v>276</v>
      </c>
    </row>
    <row r="93" spans="1:6" ht="12">
      <c r="A93" s="4" t="s">
        <v>179</v>
      </c>
      <c r="B93" s="44">
        <f>IF(COUNTIF(Reparto!$B82:$AL82,B$65)=0,0,COUNTIF(Reparto!$B82:$AL82,B$65)/$B$3)</f>
        <v>0</v>
      </c>
      <c r="C93" s="44">
        <f>IF(COUNTIF(Reparto!$B82:$AL82,C$65)=0,0,COUNTIF(Reparto!$B82:$AL82,C$65)/$B$3)</f>
        <v>0.02702702702702703</v>
      </c>
      <c r="D93" s="44">
        <f>IF(COUNTIF(Reparto!$B82:$AL82,D$65)=0,0,COUNTIF(Reparto!$B82:$AL82,D$65)/$B$3)</f>
        <v>0.32432432432432434</v>
      </c>
      <c r="E93" s="44">
        <f>IF(COUNTIF(Reparto!$B82:$AL82,E$65)=0,0,COUNTIF(Reparto!$B82:$AL82,E$65)/$B$3)</f>
        <v>0.6216216216216216</v>
      </c>
      <c r="F93" s="47">
        <f>AVERAGE(Reparto!B82:AL82)</f>
        <v>3.611111111111111</v>
      </c>
    </row>
    <row r="94" spans="1:6" ht="12">
      <c r="A94" s="4" t="s">
        <v>185</v>
      </c>
      <c r="B94" s="44">
        <f>IF(COUNTIF(Reparto!$B88:$AL88,B$65)=0,0,COUNTIF(Reparto!$B88:$AL88,B$65)/$B$3)</f>
        <v>0</v>
      </c>
      <c r="C94" s="44">
        <f>IF(COUNTIF(Reparto!$B88:$AL88,C$65)=0,0,COUNTIF(Reparto!$B88:$AL88,C$65)/$B$3)</f>
        <v>0.05405405405405406</v>
      </c>
      <c r="D94" s="44">
        <f>IF(COUNTIF(Reparto!$B88:$AL88,D$65)=0,0,COUNTIF(Reparto!$B88:$AL88,D$65)/$B$3)</f>
        <v>0.40540540540540543</v>
      </c>
      <c r="E94" s="44">
        <f>IF(COUNTIF(Reparto!$B88:$AL88,E$65)=0,0,COUNTIF(Reparto!$B88:$AL88,E$65)/$B$3)</f>
        <v>0.43243243243243246</v>
      </c>
      <c r="F94" s="47">
        <f>AVERAGE(Reparto!B88:AL88)</f>
        <v>3.4242424242424243</v>
      </c>
    </row>
    <row r="95" spans="1:6" ht="12">
      <c r="A95" s="4" t="s">
        <v>186</v>
      </c>
      <c r="B95" s="44">
        <f>IF(COUNTIF(Reparto!$B89:$AL89,B$65)=0,0,COUNTIF(Reparto!$B89:$AL89,B$65)/$B$3)</f>
        <v>0.05405405405405406</v>
      </c>
      <c r="C95" s="44">
        <f>IF(COUNTIF(Reparto!$B89:$AL89,C$65)=0,0,COUNTIF(Reparto!$B89:$AL89,C$65)/$B$3)</f>
        <v>0.02702702702702703</v>
      </c>
      <c r="D95" s="44">
        <f>IF(COUNTIF(Reparto!$B89:$AL89,D$65)=0,0,COUNTIF(Reparto!$B89:$AL89,D$65)/$B$3)</f>
        <v>0.40540540540540543</v>
      </c>
      <c r="E95" s="44">
        <f>IF(COUNTIF(Reparto!$B89:$AL89,E$65)=0,0,COUNTIF(Reparto!$B89:$AL89,E$65)/$B$3)</f>
        <v>0.4594594594594595</v>
      </c>
      <c r="F95" s="47">
        <f>AVERAGE(Reparto!B89:AL89)</f>
        <v>3.342857142857143</v>
      </c>
    </row>
    <row r="96" spans="1:6" ht="12">
      <c r="A96" s="4" t="s">
        <v>180</v>
      </c>
      <c r="B96" s="44">
        <f>IF(COUNTIF(Reparto!$B83:$AL83,B$65)=0,0,COUNTIF(Reparto!$B83:$AL83,B$65)/$B$3)</f>
        <v>0</v>
      </c>
      <c r="C96" s="44">
        <f>IF(COUNTIF(Reparto!$B83:$AL83,C$65)=0,0,COUNTIF(Reparto!$B83:$AL83,C$65)/$B$3)</f>
        <v>0.10810810810810811</v>
      </c>
      <c r="D96" s="44">
        <f>IF(COUNTIF(Reparto!$B83:$AL83,D$65)=0,0,COUNTIF(Reparto!$B83:$AL83,D$65)/$B$3)</f>
        <v>0.43243243243243246</v>
      </c>
      <c r="E96" s="44">
        <f>IF(COUNTIF(Reparto!$B83:$AL83,E$65)=0,0,COUNTIF(Reparto!$B83:$AL83,E$65)/$B$3)</f>
        <v>0.40540540540540543</v>
      </c>
      <c r="F96" s="47">
        <f>AVERAGE(Reparto!B83:AL83)</f>
        <v>3.3142857142857145</v>
      </c>
    </row>
    <row r="97" spans="1:6" ht="12">
      <c r="A97" s="4" t="s">
        <v>197</v>
      </c>
      <c r="B97" s="44">
        <f>IF(COUNTIF(Reparto!$B100:$AL100,B$65)=0,0,COUNTIF(Reparto!$B100:$AL100,B$65)/$B$3)</f>
        <v>0</v>
      </c>
      <c r="C97" s="44">
        <f>IF(COUNTIF(Reparto!$B100:$AL100,C$65)=0,0,COUNTIF(Reparto!$B100:$AL100,C$65)/$B$3)</f>
        <v>0.08108108108108109</v>
      </c>
      <c r="D97" s="44">
        <f>IF(COUNTIF(Reparto!$B100:$AL100,D$65)=0,0,COUNTIF(Reparto!$B100:$AL100,D$65)/$B$3)</f>
        <v>0.5135135135135135</v>
      </c>
      <c r="E97" s="44">
        <f>IF(COUNTIF(Reparto!$B100:$AL100,E$65)=0,0,COUNTIF(Reparto!$B100:$AL100,E$65)/$B$3)</f>
        <v>0.35135135135135137</v>
      </c>
      <c r="F97" s="47">
        <f>AVERAGE(Reparto!B100:AL100)</f>
        <v>3.2857142857142856</v>
      </c>
    </row>
    <row r="98" spans="1:6" ht="12">
      <c r="A98" s="4" t="s">
        <v>198</v>
      </c>
      <c r="B98" s="44">
        <f>IF(COUNTIF(Reparto!$B101:$AL101,B$65)=0,0,COUNTIF(Reparto!$B101:$AL101,B$65)/$B$3)</f>
        <v>0</v>
      </c>
      <c r="C98" s="44">
        <f>IF(COUNTIF(Reparto!$B101:$AL101,C$65)=0,0,COUNTIF(Reparto!$B101:$AL101,C$65)/$B$3)</f>
        <v>0.13513513513513514</v>
      </c>
      <c r="D98" s="44">
        <f>IF(COUNTIF(Reparto!$B101:$AL101,D$65)=0,0,COUNTIF(Reparto!$B101:$AL101,D$65)/$B$3)</f>
        <v>0.4594594594594595</v>
      </c>
      <c r="E98" s="44">
        <f>IF(COUNTIF(Reparto!$B101:$AL101,E$65)=0,0,COUNTIF(Reparto!$B101:$AL101,E$65)/$B$3)</f>
        <v>0.35135135135135137</v>
      </c>
      <c r="F98" s="47">
        <f>AVERAGE(Reparto!B101:AL101)</f>
        <v>3.2285714285714286</v>
      </c>
    </row>
    <row r="99" spans="1:6" ht="12">
      <c r="A99" s="4" t="s">
        <v>190</v>
      </c>
      <c r="B99" s="44">
        <f>IF(COUNTIF(Reparto!$B93:$AL93,B$65)=0,0,COUNTIF(Reparto!$B93:$AL93,B$65)/$B$3)</f>
        <v>0.02702702702702703</v>
      </c>
      <c r="C99" s="44">
        <f>IF(COUNTIF(Reparto!$B93:$AL93,C$65)=0,0,COUNTIF(Reparto!$B93:$AL93,C$65)/$B$3)</f>
        <v>0.16216216216216217</v>
      </c>
      <c r="D99" s="44">
        <f>IF(COUNTIF(Reparto!$B93:$AL93,D$65)=0,0,COUNTIF(Reparto!$B93:$AL93,D$65)/$B$3)</f>
        <v>0.35135135135135137</v>
      </c>
      <c r="E99" s="44">
        <f>IF(COUNTIF(Reparto!$B93:$AL93,E$65)=0,0,COUNTIF(Reparto!$B93:$AL93,E$65)/$B$3)</f>
        <v>0.3783783783783784</v>
      </c>
      <c r="F99" s="47">
        <f>AVERAGE(Reparto!B93:AL93)</f>
        <v>3.176470588235294</v>
      </c>
    </row>
    <row r="100" spans="1:6" ht="12">
      <c r="A100" s="4" t="s">
        <v>200</v>
      </c>
      <c r="B100" s="44">
        <f>IF(COUNTIF(Reparto!$B103:$AL103,B$65)=0,0,COUNTIF(Reparto!$B103:$AL103,B$65)/$B$3)</f>
        <v>0.02702702702702703</v>
      </c>
      <c r="C100" s="44">
        <f>IF(COUNTIF(Reparto!$B103:$AL103,C$65)=0,0,COUNTIF(Reparto!$B103:$AL103,C$65)/$B$3)</f>
        <v>0.10810810810810811</v>
      </c>
      <c r="D100" s="44">
        <f>IF(COUNTIF(Reparto!$B103:$AL103,D$65)=0,0,COUNTIF(Reparto!$B103:$AL103,D$65)/$B$3)</f>
        <v>0.5135135135135135</v>
      </c>
      <c r="E100" s="44">
        <f>IF(COUNTIF(Reparto!$B103:$AL103,E$65)=0,0,COUNTIF(Reparto!$B103:$AL103,E$65)/$B$3)</f>
        <v>0.2972972972972973</v>
      </c>
      <c r="F100" s="47">
        <f>AVERAGE(Reparto!B103:AL103)</f>
        <v>3.142857142857143</v>
      </c>
    </row>
    <row r="101" spans="1:6" ht="12">
      <c r="A101" s="4" t="s">
        <v>178</v>
      </c>
      <c r="B101" s="44">
        <f>IF(COUNTIF(Reparto!$B81:$AL81,B$65)=0,0,COUNTIF(Reparto!$B81:$AL81,B$65)/$B$3)</f>
        <v>0.02702702702702703</v>
      </c>
      <c r="C101" s="44">
        <f>IF(COUNTIF(Reparto!$B81:$AL81,C$65)=0,0,COUNTIF(Reparto!$B81:$AL81,C$65)/$B$3)</f>
        <v>0.10810810810810811</v>
      </c>
      <c r="D101" s="44">
        <f>IF(COUNTIF(Reparto!$B81:$AL81,D$65)=0,0,COUNTIF(Reparto!$B81:$AL81,D$65)/$B$3)</f>
        <v>0.5945945945945946</v>
      </c>
      <c r="E101" s="44">
        <f>IF(COUNTIF(Reparto!$B81:$AL81,E$65)=0,0,COUNTIF(Reparto!$B81:$AL81,E$65)/$B$3)</f>
        <v>0.24324324324324326</v>
      </c>
      <c r="F101" s="47">
        <f>AVERAGE(Reparto!B81:AL81)</f>
        <v>3.0833333333333335</v>
      </c>
    </row>
    <row r="102" spans="1:6" ht="12">
      <c r="A102" s="4" t="s">
        <v>187</v>
      </c>
      <c r="B102" s="44">
        <f>IF(COUNTIF(Reparto!$B90:$AL90,B$65)=0,0,COUNTIF(Reparto!$B90:$AL90,B$65)/$B$3)</f>
        <v>0.08108108108108109</v>
      </c>
      <c r="C102" s="44">
        <f>IF(COUNTIF(Reparto!$B90:$AL90,C$65)=0,0,COUNTIF(Reparto!$B90:$AL90,C$65)/$B$3)</f>
        <v>0.02702702702702703</v>
      </c>
      <c r="D102" s="44">
        <f>IF(COUNTIF(Reparto!$B90:$AL90,D$65)=0,0,COUNTIF(Reparto!$B90:$AL90,D$65)/$B$3)</f>
        <v>0.5675675675675675</v>
      </c>
      <c r="E102" s="44">
        <f>IF(COUNTIF(Reparto!$B90:$AL90,E$65)=0,0,COUNTIF(Reparto!$B90:$AL90,E$65)/$B$3)</f>
        <v>0.24324324324324326</v>
      </c>
      <c r="F102" s="47">
        <f>AVERAGE(Reparto!B90:AL90)</f>
        <v>3.0588235294117645</v>
      </c>
    </row>
    <row r="103" spans="1:6" ht="12">
      <c r="A103" s="4" t="s">
        <v>181</v>
      </c>
      <c r="B103" s="44">
        <f>IF(COUNTIF(Reparto!$B84:$AL84,B$65)=0,0,COUNTIF(Reparto!$B84:$AL84,B$65)/$B$3)</f>
        <v>0.02702702702702703</v>
      </c>
      <c r="C103" s="44">
        <f>IF(COUNTIF(Reparto!$B84:$AL84,C$65)=0,0,COUNTIF(Reparto!$B84:$AL84,C$65)/$B$3)</f>
        <v>0.10810810810810811</v>
      </c>
      <c r="D103" s="44">
        <f>IF(COUNTIF(Reparto!$B84:$AL84,D$65)=0,0,COUNTIF(Reparto!$B84:$AL84,D$65)/$B$3)</f>
        <v>0.5945945945945946</v>
      </c>
      <c r="E103" s="44">
        <f>IF(COUNTIF(Reparto!$B84:$AL84,E$65)=0,0,COUNTIF(Reparto!$B84:$AL84,E$65)/$B$3)</f>
        <v>0.21621621621621623</v>
      </c>
      <c r="F103" s="47">
        <f>AVERAGE(Reparto!B84:AL84)</f>
        <v>3.057142857142857</v>
      </c>
    </row>
    <row r="104" spans="1:6" ht="12">
      <c r="A104" s="4" t="s">
        <v>192</v>
      </c>
      <c r="B104" s="44">
        <f>IF(COUNTIF(Reparto!$B95:$AL95,B$65)=0,0,COUNTIF(Reparto!$B95:$AL95,B$65)/$B$3)</f>
        <v>0.05405405405405406</v>
      </c>
      <c r="C104" s="44">
        <f>IF(COUNTIF(Reparto!$B95:$AL95,C$65)=0,0,COUNTIF(Reparto!$B95:$AL95,C$65)/$B$3)</f>
        <v>0.1891891891891892</v>
      </c>
      <c r="D104" s="44">
        <f>IF(COUNTIF(Reparto!$B95:$AL95,D$65)=0,0,COUNTIF(Reparto!$B95:$AL95,D$65)/$B$3)</f>
        <v>0.3783783783783784</v>
      </c>
      <c r="E104" s="44">
        <f>IF(COUNTIF(Reparto!$B95:$AL95,E$65)=0,0,COUNTIF(Reparto!$B95:$AL95,E$65)/$B$3)</f>
        <v>0.32432432432432434</v>
      </c>
      <c r="F104" s="47">
        <f>AVERAGE(Reparto!B95:AL95)</f>
        <v>3.0285714285714285</v>
      </c>
    </row>
    <row r="105" spans="1:6" ht="12">
      <c r="A105" s="4" t="s">
        <v>191</v>
      </c>
      <c r="B105" s="44">
        <f>IF(COUNTIF(Reparto!$B94:$AL94,B$65)=0,0,COUNTIF(Reparto!$B94:$AL94,B$65)/$B$3)</f>
        <v>0.05405405405405406</v>
      </c>
      <c r="C105" s="44">
        <f>IF(COUNTIF(Reparto!$B94:$AL94,C$65)=0,0,COUNTIF(Reparto!$B94:$AL94,C$65)/$B$3)</f>
        <v>0.13513513513513514</v>
      </c>
      <c r="D105" s="44">
        <f>IF(COUNTIF(Reparto!$B94:$AL94,D$65)=0,0,COUNTIF(Reparto!$B94:$AL94,D$65)/$B$3)</f>
        <v>0.3783783783783784</v>
      </c>
      <c r="E105" s="44">
        <f>IF(COUNTIF(Reparto!$B94:$AL94,E$65)=0,0,COUNTIF(Reparto!$B94:$AL94,E$65)/$B$3)</f>
        <v>0.24324324324324326</v>
      </c>
      <c r="F105" s="47">
        <f>AVERAGE(Reparto!B94:AL94)</f>
        <v>3</v>
      </c>
    </row>
    <row r="106" spans="1:6" ht="12">
      <c r="A106" s="4" t="s">
        <v>194</v>
      </c>
      <c r="B106" s="44">
        <f>IF(COUNTIF(Reparto!$B97:$AL97,B$65)=0,0,COUNTIF(Reparto!$B97:$AL97,B$65)/$B$3)</f>
        <v>0.13513513513513514</v>
      </c>
      <c r="C106" s="44">
        <f>IF(COUNTIF(Reparto!$B97:$AL97,C$65)=0,0,COUNTIF(Reparto!$B97:$AL97,C$65)/$B$3)</f>
        <v>0.10810810810810811</v>
      </c>
      <c r="D106" s="44">
        <f>IF(COUNTIF(Reparto!$B97:$AL97,D$65)=0,0,COUNTIF(Reparto!$B97:$AL97,D$65)/$B$3)</f>
        <v>0.35135135135135137</v>
      </c>
      <c r="E106" s="44">
        <f>IF(COUNTIF(Reparto!$B97:$AL97,E$65)=0,0,COUNTIF(Reparto!$B97:$AL97,E$65)/$B$3)</f>
        <v>0.35135135135135137</v>
      </c>
      <c r="F106" s="47">
        <f>AVERAGE(Reparto!B97:AL97)</f>
        <v>2.9714285714285715</v>
      </c>
    </row>
    <row r="107" spans="1:6" ht="12">
      <c r="A107" s="4" t="s">
        <v>183</v>
      </c>
      <c r="B107" s="44">
        <f>IF(COUNTIF(Reparto!$B86:$AL86,B$65)=0,0,COUNTIF(Reparto!$B86:$AL86,B$65)/$B$3)</f>
        <v>0.08108108108108109</v>
      </c>
      <c r="C107" s="44">
        <f>IF(COUNTIF(Reparto!$B86:$AL86,C$65)=0,0,COUNTIF(Reparto!$B86:$AL86,C$65)/$B$3)</f>
        <v>0.16216216216216217</v>
      </c>
      <c r="D107" s="44">
        <f>IF(COUNTIF(Reparto!$B86:$AL86,D$65)=0,0,COUNTIF(Reparto!$B86:$AL86,D$65)/$B$3)</f>
        <v>0.43243243243243246</v>
      </c>
      <c r="E107" s="44">
        <f>IF(COUNTIF(Reparto!$B86:$AL86,E$65)=0,0,COUNTIF(Reparto!$B86:$AL86,E$65)/$B$3)</f>
        <v>0.2702702702702703</v>
      </c>
      <c r="F107" s="47">
        <f>AVERAGE(Reparto!B86:AL86)</f>
        <v>2.942857142857143</v>
      </c>
    </row>
    <row r="108" spans="1:6" ht="12">
      <c r="A108" s="4" t="s">
        <v>182</v>
      </c>
      <c r="B108" s="44">
        <f>IF(COUNTIF(Reparto!$B85:$AL85,B$65)=0,0,COUNTIF(Reparto!$B85:$AL85,B$65)/$B$3)</f>
        <v>0.05405405405405406</v>
      </c>
      <c r="C108" s="44">
        <f>IF(COUNTIF(Reparto!$B85:$AL85,C$65)=0,0,COUNTIF(Reparto!$B85:$AL85,C$65)/$B$3)</f>
        <v>0.1891891891891892</v>
      </c>
      <c r="D108" s="44">
        <f>IF(COUNTIF(Reparto!$B85:$AL85,D$65)=0,0,COUNTIF(Reparto!$B85:$AL85,D$65)/$B$3)</f>
        <v>0.4864864864864865</v>
      </c>
      <c r="E108" s="44">
        <f>IF(COUNTIF(Reparto!$B85:$AL85,E$65)=0,0,COUNTIF(Reparto!$B85:$AL85,E$65)/$B$3)</f>
        <v>0.1891891891891892</v>
      </c>
      <c r="F108" s="47">
        <f>AVERAGE(Reparto!B85:AL85)</f>
        <v>2.8823529411764706</v>
      </c>
    </row>
    <row r="109" spans="1:6" ht="12">
      <c r="A109" s="4" t="s">
        <v>184</v>
      </c>
      <c r="B109" s="44">
        <f>IF(COUNTIF(Reparto!$B87:$AL87,B$65)=0,0,COUNTIF(Reparto!$B87:$AL87,B$65)/$B$3)</f>
        <v>0.13513513513513514</v>
      </c>
      <c r="C109" s="44">
        <f>IF(COUNTIF(Reparto!$B87:$AL87,C$65)=0,0,COUNTIF(Reparto!$B87:$AL87,C$65)/$B$3)</f>
        <v>0.1891891891891892</v>
      </c>
      <c r="D109" s="44">
        <f>IF(COUNTIF(Reparto!$B87:$AL87,D$65)=0,0,COUNTIF(Reparto!$B87:$AL87,D$65)/$B$3)</f>
        <v>0.2972972972972973</v>
      </c>
      <c r="E109" s="44">
        <f>IF(COUNTIF(Reparto!$B87:$AL87,E$65)=0,0,COUNTIF(Reparto!$B87:$AL87,E$65)/$B$3)</f>
        <v>0.2972972972972973</v>
      </c>
      <c r="F109" s="47">
        <f>AVERAGE(Reparto!B87:AL87)</f>
        <v>2.823529411764706</v>
      </c>
    </row>
    <row r="110" spans="1:6" ht="12">
      <c r="A110" s="4" t="s">
        <v>193</v>
      </c>
      <c r="B110" s="44">
        <f>IF(COUNTIF(Reparto!$B96:$AL96,B$65)=0,0,COUNTIF(Reparto!$B96:$AL96,B$65)/$B$3)</f>
        <v>0.16216216216216217</v>
      </c>
      <c r="C110" s="44">
        <f>IF(COUNTIF(Reparto!$B96:$AL96,C$65)=0,0,COUNTIF(Reparto!$B96:$AL96,C$65)/$B$3)</f>
        <v>0.08108108108108109</v>
      </c>
      <c r="D110" s="44">
        <f>IF(COUNTIF(Reparto!$B96:$AL96,D$65)=0,0,COUNTIF(Reparto!$B96:$AL96,D$65)/$B$3)</f>
        <v>0.4864864864864865</v>
      </c>
      <c r="E110" s="44">
        <f>IF(COUNTIF(Reparto!$B96:$AL96,E$65)=0,0,COUNTIF(Reparto!$B96:$AL96,E$65)/$B$3)</f>
        <v>0.1891891891891892</v>
      </c>
      <c r="F110" s="47">
        <f>AVERAGE(Reparto!B96:AL96)</f>
        <v>2.764705882352941</v>
      </c>
    </row>
    <row r="111" spans="1:6" ht="12">
      <c r="A111" s="4" t="s">
        <v>177</v>
      </c>
      <c r="B111" s="44">
        <f>IF(COUNTIF(Reparto!$B80:$AL80,B$65)=0,0,COUNTIF(Reparto!$B80:$AL80,B$65)/$B$3)</f>
        <v>0.08108108108108109</v>
      </c>
      <c r="C111" s="44">
        <f>IF(COUNTIF(Reparto!$B80:$AL80,C$65)=0,0,COUNTIF(Reparto!$B80:$AL80,C$65)/$B$3)</f>
        <v>0.1891891891891892</v>
      </c>
      <c r="D111" s="44">
        <f>IF(COUNTIF(Reparto!$B80:$AL80,D$65)=0,0,COUNTIF(Reparto!$B80:$AL80,D$65)/$B$3)</f>
        <v>0.6216216216216216</v>
      </c>
      <c r="E111" s="44">
        <f>IF(COUNTIF(Reparto!$B80:$AL80,E$65)=0,0,COUNTIF(Reparto!$B80:$AL80,E$65)/$B$3)</f>
        <v>0.08108108108108109</v>
      </c>
      <c r="F111" s="47">
        <f>AVERAGE(Reparto!B80:AL80)</f>
        <v>2.7222222222222223</v>
      </c>
    </row>
    <row r="112" spans="1:6" ht="12">
      <c r="A112" s="4" t="s">
        <v>201</v>
      </c>
      <c r="B112" s="44">
        <f>IF(COUNTIF(Reparto!$B104:$AL104,B$65)=0,0,COUNTIF(Reparto!$B104:$AL104,B$65)/$B$3)</f>
        <v>0.10810810810810811</v>
      </c>
      <c r="C112" s="44">
        <f>IF(COUNTIF(Reparto!$B104:$AL104,C$65)=0,0,COUNTIF(Reparto!$B104:$AL104,C$65)/$B$3)</f>
        <v>0.2702702702702703</v>
      </c>
      <c r="D112" s="44">
        <f>IF(COUNTIF(Reparto!$B104:$AL104,D$65)=0,0,COUNTIF(Reparto!$B104:$AL104,D$65)/$B$3)</f>
        <v>0.3783783783783784</v>
      </c>
      <c r="E112" s="44">
        <f>IF(COUNTIF(Reparto!$B104:$AL104,E$65)=0,0,COUNTIF(Reparto!$B104:$AL104,E$65)/$B$3)</f>
        <v>0.1891891891891892</v>
      </c>
      <c r="F112" s="47">
        <f>AVERAGE(Reparto!B104:AL104)</f>
        <v>2.6857142857142855</v>
      </c>
    </row>
    <row r="113" spans="1:6" ht="12">
      <c r="A113" s="4" t="s">
        <v>188</v>
      </c>
      <c r="B113" s="44">
        <f>IF(COUNTIF(Reparto!$B91:$AL91,B$65)=0,0,COUNTIF(Reparto!$B91:$AL91,B$65)/$B$3)</f>
        <v>0.13513513513513514</v>
      </c>
      <c r="C113" s="44">
        <f>IF(COUNTIF(Reparto!$B91:$AL91,C$65)=0,0,COUNTIF(Reparto!$B91:$AL91,C$65)/$B$3)</f>
        <v>0.1891891891891892</v>
      </c>
      <c r="D113" s="44">
        <f>IF(COUNTIF(Reparto!$B91:$AL91,D$65)=0,0,COUNTIF(Reparto!$B91:$AL91,D$65)/$B$3)</f>
        <v>0.4594594594594595</v>
      </c>
      <c r="E113" s="44">
        <f>IF(COUNTIF(Reparto!$B91:$AL91,E$65)=0,0,COUNTIF(Reparto!$B91:$AL91,E$65)/$B$3)</f>
        <v>0.16216216216216217</v>
      </c>
      <c r="F113" s="47">
        <f>AVERAGE(Reparto!B91:AL91)</f>
        <v>2.6857142857142855</v>
      </c>
    </row>
    <row r="114" spans="1:6" ht="12">
      <c r="A114" s="4" t="s">
        <v>189</v>
      </c>
      <c r="B114" s="44">
        <f>IF(COUNTIF(Reparto!$B92:$AL92,B$65)=0,0,COUNTIF(Reparto!$B92:$AL92,B$65)/$B$3)</f>
        <v>0.10810810810810811</v>
      </c>
      <c r="C114" s="44">
        <f>IF(COUNTIF(Reparto!$B92:$AL92,C$65)=0,0,COUNTIF(Reparto!$B92:$AL92,C$65)/$B$3)</f>
        <v>0.2702702702702703</v>
      </c>
      <c r="D114" s="44">
        <f>IF(COUNTIF(Reparto!$B92:$AL92,D$65)=0,0,COUNTIF(Reparto!$B92:$AL92,D$65)/$B$3)</f>
        <v>0.40540540540540543</v>
      </c>
      <c r="E114" s="44">
        <f>IF(COUNTIF(Reparto!$B92:$AL92,E$65)=0,0,COUNTIF(Reparto!$B92:$AL92,E$65)/$B$3)</f>
        <v>0.16216216216216217</v>
      </c>
      <c r="F114" s="47">
        <f>AVERAGE(Reparto!B92:AL92)</f>
        <v>2.657142857142857</v>
      </c>
    </row>
    <row r="115" spans="1:6" ht="12">
      <c r="A115" s="4" t="s">
        <v>199</v>
      </c>
      <c r="B115" s="44">
        <f>IF(COUNTIF(Reparto!$B102:$AL102,B$65)=0,0,COUNTIF(Reparto!$B102:$AL102,B$65)/$B$3)</f>
        <v>0.10810810810810811</v>
      </c>
      <c r="C115" s="44">
        <f>IF(COUNTIF(Reparto!$B102:$AL102,C$65)=0,0,COUNTIF(Reparto!$B102:$AL102,C$65)/$B$3)</f>
        <v>0.2702702702702703</v>
      </c>
      <c r="D115" s="44">
        <f>IF(COUNTIF(Reparto!$B102:$AL102,D$65)=0,0,COUNTIF(Reparto!$B102:$AL102,D$65)/$B$3)</f>
        <v>0.40540540540540543</v>
      </c>
      <c r="E115" s="44">
        <f>IF(COUNTIF(Reparto!$B102:$AL102,E$65)=0,0,COUNTIF(Reparto!$B102:$AL102,E$65)/$B$3)</f>
        <v>0.16216216216216217</v>
      </c>
      <c r="F115" s="47">
        <f>AVERAGE(Reparto!B102:AL102)</f>
        <v>2.657142857142857</v>
      </c>
    </row>
    <row r="116" spans="1:6" ht="12">
      <c r="A116" s="4" t="s">
        <v>195</v>
      </c>
      <c r="B116" s="44">
        <f>IF(COUNTIF(Reparto!$B98:$AL98,B$65)=0,0,COUNTIF(Reparto!$B98:$AL98,B$65)/$B$3)</f>
        <v>0.16216216216216217</v>
      </c>
      <c r="C116" s="44">
        <f>IF(COUNTIF(Reparto!$B98:$AL98,C$65)=0,0,COUNTIF(Reparto!$B98:$AL98,C$65)/$B$3)</f>
        <v>0.2702702702702703</v>
      </c>
      <c r="D116" s="44">
        <f>IF(COUNTIF(Reparto!$B98:$AL98,D$65)=0,0,COUNTIF(Reparto!$B98:$AL98,D$65)/$B$3)</f>
        <v>0.32432432432432434</v>
      </c>
      <c r="E116" s="44">
        <f>IF(COUNTIF(Reparto!$B98:$AL98,E$65)=0,0,COUNTIF(Reparto!$B98:$AL98,E$65)/$B$3)</f>
        <v>0.1891891891891892</v>
      </c>
      <c r="F116" s="47">
        <f>AVERAGE(Reparto!B98:AL98)</f>
        <v>2.5714285714285716</v>
      </c>
    </row>
    <row r="117" spans="1:6" ht="12">
      <c r="A117" s="4" t="s">
        <v>202</v>
      </c>
      <c r="B117" s="44">
        <f>IF(COUNTIF(Reparto!$B105:$AL105,B$65)=0,0,COUNTIF(Reparto!$B105:$AL105,B$65)/$B$3)</f>
        <v>0.16216216216216217</v>
      </c>
      <c r="C117" s="44">
        <f>IF(COUNTIF(Reparto!$B105:$AL105,C$65)=0,0,COUNTIF(Reparto!$B105:$AL105,C$65)/$B$3)</f>
        <v>0.21621621621621623</v>
      </c>
      <c r="D117" s="44">
        <f>IF(COUNTIF(Reparto!$B105:$AL105,D$65)=0,0,COUNTIF(Reparto!$B105:$AL105,D$65)/$B$3)</f>
        <v>0.3783783783783784</v>
      </c>
      <c r="E117" s="44">
        <f>IF(COUNTIF(Reparto!$B105:$AL105,E$65)=0,0,COUNTIF(Reparto!$B105:$AL105,E$65)/$B$3)</f>
        <v>0.13513513513513514</v>
      </c>
      <c r="F117" s="47">
        <f>AVERAGE(Reparto!B105:AL105)</f>
        <v>2.5454545454545454</v>
      </c>
    </row>
    <row r="118" spans="1:6" ht="12">
      <c r="A118" s="4" t="s">
        <v>196</v>
      </c>
      <c r="B118" s="44">
        <f>IF(COUNTIF(Reparto!$B99:$AL99,B$65)=0,0,COUNTIF(Reparto!$B99:$AL99,B$65)/$B$3)</f>
        <v>0.10810810810810811</v>
      </c>
      <c r="C118" s="44">
        <f>IF(COUNTIF(Reparto!$B99:$AL99,C$65)=0,0,COUNTIF(Reparto!$B99:$AL99,C$65)/$B$3)</f>
        <v>0.3783783783783784</v>
      </c>
      <c r="D118" s="44">
        <f>IF(COUNTIF(Reparto!$B99:$AL99,D$65)=0,0,COUNTIF(Reparto!$B99:$AL99,D$65)/$B$3)</f>
        <v>0.2972972972972973</v>
      </c>
      <c r="E118" s="44">
        <f>IF(COUNTIF(Reparto!$B99:$AL99,E$65)=0,0,COUNTIF(Reparto!$B99:$AL99,E$65)/$B$3)</f>
        <v>0.13513513513513514</v>
      </c>
      <c r="F118" s="47">
        <f>AVERAGE(Reparto!B99:AL99)</f>
        <v>2.5</v>
      </c>
    </row>
    <row r="120" spans="1:6" ht="12">
      <c r="A120" s="45" t="s">
        <v>204</v>
      </c>
      <c r="B120" s="37">
        <v>1</v>
      </c>
      <c r="C120" s="37">
        <v>2</v>
      </c>
      <c r="D120" s="37">
        <v>3</v>
      </c>
      <c r="E120" s="37">
        <v>4</v>
      </c>
      <c r="F120" s="37" t="s">
        <v>276</v>
      </c>
    </row>
    <row r="121" spans="1:6" ht="12">
      <c r="A121" s="4" t="s">
        <v>205</v>
      </c>
      <c r="B121" s="44">
        <f>IF(COUNTIF(Reparto!$B107:$AL107,B$65)=0,0,COUNTIF(Reparto!$B107:$AL107,B$65)/$B$3)</f>
        <v>0</v>
      </c>
      <c r="C121" s="44">
        <f>IF(COUNTIF(Reparto!$B107:$AL107,C$65)=0,0,COUNTIF(Reparto!$B107:$AL107,C$65)/$B$3)</f>
        <v>0.10810810810810811</v>
      </c>
      <c r="D121" s="44">
        <f>IF(COUNTIF(Reparto!$B107:$AL107,D$65)=0,0,COUNTIF(Reparto!$B107:$AL107,D$65)/$B$3)</f>
        <v>0.40540540540540543</v>
      </c>
      <c r="E121" s="44">
        <f>IF(COUNTIF(Reparto!$B107:$AL107,E$65)=0,0,COUNTIF(Reparto!$B107:$AL107,E$65)/$B$3)</f>
        <v>0.4864864864864865</v>
      </c>
      <c r="F121" s="47">
        <f>AVERAGE(Reparto!B107:AL107)</f>
        <v>3.3783783783783785</v>
      </c>
    </row>
    <row r="122" spans="1:6" ht="12">
      <c r="A122" s="4" t="s">
        <v>206</v>
      </c>
      <c r="B122" s="44">
        <f>IF(COUNTIF(Reparto!$B108:$AL108,B$65)=0,0,COUNTIF(Reparto!$B108:$AL108,B$65)/$B$3)</f>
        <v>0.02702702702702703</v>
      </c>
      <c r="C122" s="44">
        <f>IF(COUNTIF(Reparto!$B108:$AL108,C$65)=0,0,COUNTIF(Reparto!$B108:$AL108,C$65)/$B$3)</f>
        <v>0.05405405405405406</v>
      </c>
      <c r="D122" s="44">
        <f>IF(COUNTIF(Reparto!$B108:$AL108,D$65)=0,0,COUNTIF(Reparto!$B108:$AL108,D$65)/$B$3)</f>
        <v>0.2972972972972973</v>
      </c>
      <c r="E122" s="44">
        <f>IF(COUNTIF(Reparto!$B108:$AL108,E$65)=0,0,COUNTIF(Reparto!$B108:$AL108,E$65)/$B$3)</f>
        <v>0.6216216216216216</v>
      </c>
      <c r="F122" s="47">
        <f>AVERAGE(Reparto!B108:AL108)</f>
        <v>3.5135135135135136</v>
      </c>
    </row>
    <row r="123" spans="1:6" ht="12">
      <c r="A123" s="4" t="s">
        <v>207</v>
      </c>
      <c r="B123" s="44">
        <f>IF(COUNTIF(Reparto!$B109:$AL109,B$65)=0,0,COUNTIF(Reparto!$B109:$AL109,B$65)/$B$3)</f>
        <v>0.08108108108108109</v>
      </c>
      <c r="C123" s="44">
        <f>IF(COUNTIF(Reparto!$B109:$AL109,C$65)=0,0,COUNTIF(Reparto!$B109:$AL109,C$65)/$B$3)</f>
        <v>0.10810810810810811</v>
      </c>
      <c r="D123" s="44">
        <f>IF(COUNTIF(Reparto!$B109:$AL109,D$65)=0,0,COUNTIF(Reparto!$B109:$AL109,D$65)/$B$3)</f>
        <v>0.4594594594594595</v>
      </c>
      <c r="E123" s="44">
        <f>IF(COUNTIF(Reparto!$B109:$AL109,E$65)=0,0,COUNTIF(Reparto!$B109:$AL109,E$65)/$B$3)</f>
        <v>0.32432432432432434</v>
      </c>
      <c r="F123" s="47">
        <f>AVERAGE(Reparto!B109:AL109)</f>
        <v>3.0555555555555554</v>
      </c>
    </row>
    <row r="124" spans="1:6" ht="12">
      <c r="A124" s="4" t="s">
        <v>208</v>
      </c>
      <c r="B124" s="44">
        <f>IF(COUNTIF(Reparto!$B110:$AL110,B$65)=0,0,COUNTIF(Reparto!$B110:$AL110,B$65)/$B$3)</f>
        <v>0.05405405405405406</v>
      </c>
      <c r="C124" s="44">
        <f>IF(COUNTIF(Reparto!$B110:$AL110,C$65)=0,0,COUNTIF(Reparto!$B110:$AL110,C$65)/$B$3)</f>
        <v>0.05405405405405406</v>
      </c>
      <c r="D124" s="44">
        <f>IF(COUNTIF(Reparto!$B110:$AL110,D$65)=0,0,COUNTIF(Reparto!$B110:$AL110,D$65)/$B$3)</f>
        <v>0.43243243243243246</v>
      </c>
      <c r="E124" s="44">
        <f>IF(COUNTIF(Reparto!$B110:$AL110,E$65)=0,0,COUNTIF(Reparto!$B110:$AL110,E$65)/$B$3)</f>
        <v>0.4594594594594595</v>
      </c>
      <c r="F124" s="47">
        <f>AVERAGE(Reparto!B110:AL110)</f>
        <v>3.2972972972972974</v>
      </c>
    </row>
    <row r="125" spans="1:6" ht="12">
      <c r="A125" s="4" t="s">
        <v>209</v>
      </c>
      <c r="B125" s="44">
        <f>IF(COUNTIF(Reparto!$B111:$AL111,B$65)=0,0,COUNTIF(Reparto!$B111:$AL111,B$65)/$B$3)</f>
        <v>0</v>
      </c>
      <c r="C125" s="44">
        <f>IF(COUNTIF(Reparto!$B111:$AL111,C$65)=0,0,COUNTIF(Reparto!$B111:$AL111,C$65)/$B$3)</f>
        <v>0.2972972972972973</v>
      </c>
      <c r="D125" s="44">
        <f>IF(COUNTIF(Reparto!$B111:$AL111,D$65)=0,0,COUNTIF(Reparto!$B111:$AL111,D$65)/$B$3)</f>
        <v>0.43243243243243246</v>
      </c>
      <c r="E125" s="44">
        <f>IF(COUNTIF(Reparto!$B111:$AL111,E$65)=0,0,COUNTIF(Reparto!$B111:$AL111,E$65)/$B$3)</f>
        <v>0.2702702702702703</v>
      </c>
      <c r="F125" s="47">
        <f>AVERAGE(Reparto!B111:AL111)</f>
        <v>2.972972972972973</v>
      </c>
    </row>
    <row r="126" spans="1:6" ht="12">
      <c r="A126" s="4" t="s">
        <v>210</v>
      </c>
      <c r="B126" s="44">
        <f>IF(COUNTIF(Reparto!$B112:$AL112,B$65)=0,0,COUNTIF(Reparto!$B112:$AL112,B$65)/$B$3)</f>
        <v>0</v>
      </c>
      <c r="C126" s="44">
        <f>IF(COUNTIF(Reparto!$B112:$AL112,C$65)=0,0,COUNTIF(Reparto!$B112:$AL112,C$65)/$B$3)</f>
        <v>0.05405405405405406</v>
      </c>
      <c r="D126" s="44">
        <f>IF(COUNTIF(Reparto!$B112:$AL112,D$65)=0,0,COUNTIF(Reparto!$B112:$AL112,D$65)/$B$3)</f>
        <v>0.35135135135135137</v>
      </c>
      <c r="E126" s="44">
        <f>IF(COUNTIF(Reparto!$B112:$AL112,E$65)=0,0,COUNTIF(Reparto!$B112:$AL112,E$65)/$B$3)</f>
        <v>0.5405405405405406</v>
      </c>
      <c r="F126" s="47">
        <f>AVERAGE(Reparto!B112:AL112)</f>
        <v>3.5142857142857142</v>
      </c>
    </row>
    <row r="127" spans="1:6" ht="12">
      <c r="A127" s="4" t="s">
        <v>211</v>
      </c>
      <c r="B127" s="44">
        <f>IF(COUNTIF(Reparto!$B113:$AL113,B$65)=0,0,COUNTIF(Reparto!$B113:$AL113,B$65)/$B$3)</f>
        <v>0</v>
      </c>
      <c r="C127" s="44">
        <f>IF(COUNTIF(Reparto!$B113:$AL113,C$65)=0,0,COUNTIF(Reparto!$B113:$AL113,C$65)/$B$3)</f>
        <v>0.02702702702702703</v>
      </c>
      <c r="D127" s="44">
        <f>IF(COUNTIF(Reparto!$B113:$AL113,D$65)=0,0,COUNTIF(Reparto!$B113:$AL113,D$65)/$B$3)</f>
        <v>0.35135135135135137</v>
      </c>
      <c r="E127" s="44">
        <f>IF(COUNTIF(Reparto!$B113:$AL113,E$65)=0,0,COUNTIF(Reparto!$B113:$AL113,E$65)/$B$3)</f>
        <v>0.5405405405405406</v>
      </c>
      <c r="F127" s="47">
        <f>AVERAGE(Reparto!B113:AL113)</f>
        <v>3.5588235294117645</v>
      </c>
    </row>
    <row r="128" spans="1:6" ht="12">
      <c r="A128" s="4" t="s">
        <v>212</v>
      </c>
      <c r="B128" s="44">
        <f>IF(COUNTIF(Reparto!$B114:$AL114,B$65)=0,0,COUNTIF(Reparto!$B114:$AL114,B$65)/$B$3)</f>
        <v>0.02702702702702703</v>
      </c>
      <c r="C128" s="44">
        <f>IF(COUNTIF(Reparto!$B114:$AL114,C$65)=0,0,COUNTIF(Reparto!$B114:$AL114,C$65)/$B$3)</f>
        <v>0</v>
      </c>
      <c r="D128" s="44">
        <f>IF(COUNTIF(Reparto!$B114:$AL114,D$65)=0,0,COUNTIF(Reparto!$B114:$AL114,D$65)/$B$3)</f>
        <v>0.4864864864864865</v>
      </c>
      <c r="E128" s="44">
        <f>IF(COUNTIF(Reparto!$B114:$AL114,E$65)=0,0,COUNTIF(Reparto!$B114:$AL114,E$65)/$B$3)</f>
        <v>0.43243243243243246</v>
      </c>
      <c r="F128" s="47">
        <f>AVERAGE(Reparto!B114:AL114)</f>
        <v>3.4</v>
      </c>
    </row>
    <row r="129" ht="12">
      <c r="A129" s="4"/>
    </row>
    <row r="130" spans="1:6" ht="12">
      <c r="A130" s="42" t="s">
        <v>300</v>
      </c>
      <c r="B130" s="44" t="s">
        <v>215</v>
      </c>
      <c r="C130" s="48" t="s">
        <v>214</v>
      </c>
      <c r="D130" s="48" t="s">
        <v>216</v>
      </c>
      <c r="E130" s="48" t="s">
        <v>218</v>
      </c>
      <c r="F130" s="48" t="s">
        <v>219</v>
      </c>
    </row>
    <row r="131" spans="1:6" ht="12">
      <c r="A131" s="4" t="s">
        <v>213</v>
      </c>
      <c r="B131" s="44">
        <f>IF(COUNTIF(Reparto!$B115:$AL115,B$130)=0,0,COUNTIF(Reparto!$B115:$AL115,B$130)/$B$3)</f>
        <v>0.2972972972972973</v>
      </c>
      <c r="C131" s="44">
        <f>IF(COUNTIF(Reparto!$B115:$AL115,C$130)=0,0,COUNTIF(Reparto!$B115:$AL115,C$130)/$B$3)</f>
        <v>0.35135135135135137</v>
      </c>
      <c r="D131" s="44">
        <f>IF(COUNTIF(Reparto!$B115:$AL115,D$130)=0,0,COUNTIF(Reparto!$B115:$AL115,D$130)/$B$3)</f>
        <v>0.16216216216216217</v>
      </c>
      <c r="E131" s="44">
        <f>IF(COUNTIF(Reparto!$B115:$AL115,E$130)=0,0,COUNTIF(Reparto!$B115:$AL115,E$130)/$B$3)</f>
        <v>0.05405405405405406</v>
      </c>
      <c r="F131" s="44">
        <f>IF(COUNTIF(Reparto!$B115:$AL115,F$130)=0,0,COUNTIF(Reparto!$B115:$AL115,F$130)/$B$3)</f>
        <v>0.02702702702702703</v>
      </c>
    </row>
    <row r="132" spans="1:6" ht="12">
      <c r="A132" s="4" t="s">
        <v>220</v>
      </c>
      <c r="B132" s="44">
        <f>IF(COUNTIF(Reparto!$B116:$AL116,B$130)=0,0,COUNTIF(Reparto!$B116:$AL116,B$130)/$B$3)</f>
        <v>0.5405405405405406</v>
      </c>
      <c r="C132" s="44">
        <f>IF(COUNTIF(Reparto!$B116:$AL116,C$130)=0,0,COUNTIF(Reparto!$B116:$AL116,C$130)/$B$3)</f>
        <v>0.1891891891891892</v>
      </c>
      <c r="D132" s="44">
        <f>IF(COUNTIF(Reparto!$B116:$AL116,D$130)=0,0,COUNTIF(Reparto!$B116:$AL116,D$130)/$B$3)</f>
        <v>0.02702702702702703</v>
      </c>
      <c r="E132" s="44">
        <f>IF(COUNTIF(Reparto!$B116:$AL116,E$130)=0,0,COUNTIF(Reparto!$B116:$AL116,E$130)/$B$3)</f>
        <v>0.08108108108108109</v>
      </c>
      <c r="F132" s="44">
        <f>IF(COUNTIF(Reparto!$B116:$AL116,F$130)=0,0,COUNTIF(Reparto!$B116:$AL116,F$130)/$B$3)</f>
        <v>0.05405405405405406</v>
      </c>
    </row>
    <row r="133" spans="1:6" ht="12">
      <c r="A133" s="4" t="s">
        <v>221</v>
      </c>
      <c r="B133" s="44">
        <f>IF(COUNTIF(Reparto!$B117:$AL117,B$130)=0,0,COUNTIF(Reparto!$B117:$AL117,B$130)/$B$3)</f>
        <v>0.8108108108108109</v>
      </c>
      <c r="C133" s="44">
        <f>IF(COUNTIF(Reparto!$B117:$AL117,C$130)=0,0,COUNTIF(Reparto!$B117:$AL117,C$130)/$B$3)</f>
        <v>0.02702702702702703</v>
      </c>
      <c r="D133" s="44">
        <f>IF(COUNTIF(Reparto!$B117:$AL117,D$130)=0,0,COUNTIF(Reparto!$B117:$AL117,D$130)/$B$3)</f>
        <v>0.05405405405405406</v>
      </c>
      <c r="E133" s="44">
        <f>IF(COUNTIF(Reparto!$B117:$AL117,E$130)=0,0,COUNTIF(Reparto!$B117:$AL117,E$130)/$B$3)</f>
        <v>0</v>
      </c>
      <c r="F133" s="44">
        <f>IF(COUNTIF(Reparto!$B117:$AL117,F$130)=0,0,COUNTIF(Reparto!$B117:$AL117,F$130)/$B$3)</f>
        <v>0</v>
      </c>
    </row>
    <row r="135" spans="1:6" ht="12">
      <c r="A135" s="45" t="s">
        <v>222</v>
      </c>
      <c r="B135" s="37">
        <v>1</v>
      </c>
      <c r="C135" s="37">
        <v>2</v>
      </c>
      <c r="D135" s="37">
        <v>3</v>
      </c>
      <c r="E135" s="37">
        <v>4</v>
      </c>
      <c r="F135" s="37" t="s">
        <v>276</v>
      </c>
    </row>
    <row r="136" spans="1:6" ht="12">
      <c r="A136" s="4" t="s">
        <v>223</v>
      </c>
      <c r="B136" s="44">
        <f>IF(COUNTIF(Reparto!$B119:$AL119,B$65)=0,0,COUNTIF(Reparto!$B119:$AL119,B$65)/$B$3)</f>
        <v>0.02702702702702703</v>
      </c>
      <c r="C136" s="44">
        <f>IF(COUNTIF(Reparto!$B119:$AL119,C$65)=0,0,COUNTIF(Reparto!$B119:$AL119,C$65)/$B$3)</f>
        <v>0.1891891891891892</v>
      </c>
      <c r="D136" s="44">
        <f>IF(COUNTIF(Reparto!$B119:$AL119,D$65)=0,0,COUNTIF(Reparto!$B119:$AL119,D$65)/$B$3)</f>
        <v>0.6486486486486487</v>
      </c>
      <c r="E136" s="44">
        <f>IF(COUNTIF(Reparto!$B119:$AL119,E$65)=0,0,COUNTIF(Reparto!$B119:$AL119,E$65)/$B$3)</f>
        <v>0.10810810810810811</v>
      </c>
      <c r="F136" s="49">
        <f>AVERAGE(Reparto!B119:AL119)</f>
        <v>2.861111111111111</v>
      </c>
    </row>
    <row r="137" spans="1:6" ht="12">
      <c r="A137" s="4" t="s">
        <v>224</v>
      </c>
      <c r="B137" s="44">
        <f>IF(COUNTIF(Reparto!$B120:$AL120,B$65)=0,0,COUNTIF(Reparto!$B120:$AL120,B$65)/$B$3)</f>
        <v>0.08108108108108109</v>
      </c>
      <c r="C137" s="44">
        <f>IF(COUNTIF(Reparto!$B120:$AL120,C$65)=0,0,COUNTIF(Reparto!$B120:$AL120,C$65)/$B$3)</f>
        <v>0.21621621621621623</v>
      </c>
      <c r="D137" s="44">
        <f>IF(COUNTIF(Reparto!$B120:$AL120,D$65)=0,0,COUNTIF(Reparto!$B120:$AL120,D$65)/$B$3)</f>
        <v>0.4594594594594595</v>
      </c>
      <c r="E137" s="44">
        <f>IF(COUNTIF(Reparto!$B120:$AL120,E$65)=0,0,COUNTIF(Reparto!$B120:$AL120,E$65)/$B$3)</f>
        <v>0.1891891891891892</v>
      </c>
      <c r="F137" s="49">
        <f>AVERAGE(Reparto!B120:AL120)</f>
        <v>2.8</v>
      </c>
    </row>
    <row r="138" spans="1:6" ht="12">
      <c r="A138" s="4" t="s">
        <v>225</v>
      </c>
      <c r="B138" s="44">
        <f>IF(COUNTIF(Reparto!$B121:$AL121,B$65)=0,0,COUNTIF(Reparto!$B121:$AL121,B$65)/$B$3)</f>
        <v>0.05405405405405406</v>
      </c>
      <c r="C138" s="44">
        <f>IF(COUNTIF(Reparto!$B121:$AL121,C$65)=0,0,COUNTIF(Reparto!$B121:$AL121,C$65)/$B$3)</f>
        <v>0.16216216216216217</v>
      </c>
      <c r="D138" s="44">
        <f>IF(COUNTIF(Reparto!$B121:$AL121,D$65)=0,0,COUNTIF(Reparto!$B121:$AL121,D$65)/$B$3)</f>
        <v>0.4594594594594595</v>
      </c>
      <c r="E138" s="44">
        <f>IF(COUNTIF(Reparto!$B121:$AL121,E$65)=0,0,COUNTIF(Reparto!$B121:$AL121,E$65)/$B$3)</f>
        <v>0.2972972972972973</v>
      </c>
      <c r="F138" s="49">
        <f>AVERAGE(Reparto!B121:AL121)</f>
        <v>3.0277777777777777</v>
      </c>
    </row>
    <row r="139" spans="1:6" ht="12">
      <c r="A139" s="4" t="s">
        <v>226</v>
      </c>
      <c r="B139" s="44">
        <f>IF(COUNTIF(Reparto!$B122:$AL122,B$65)=0,0,COUNTIF(Reparto!$B122:$AL122,B$65)/$B$3)</f>
        <v>0.02702702702702703</v>
      </c>
      <c r="C139" s="44">
        <f>IF(COUNTIF(Reparto!$B122:$AL122,C$65)=0,0,COUNTIF(Reparto!$B122:$AL122,C$65)/$B$3)</f>
        <v>0.13513513513513514</v>
      </c>
      <c r="D139" s="44">
        <f>IF(COUNTIF(Reparto!$B122:$AL122,D$65)=0,0,COUNTIF(Reparto!$B122:$AL122,D$65)/$B$3)</f>
        <v>0.43243243243243246</v>
      </c>
      <c r="E139" s="44">
        <f>IF(COUNTIF(Reparto!$B122:$AL122,E$65)=0,0,COUNTIF(Reparto!$B122:$AL122,E$65)/$B$3)</f>
        <v>0.35135135135135137</v>
      </c>
      <c r="F139" s="49">
        <f>AVERAGE(Reparto!B122:AL122)</f>
        <v>3.1714285714285713</v>
      </c>
    </row>
    <row r="141" spans="1:4" ht="12">
      <c r="A141" s="45" t="s">
        <v>227</v>
      </c>
      <c r="B141" s="37" t="s">
        <v>301</v>
      </c>
      <c r="C141" s="37" t="s">
        <v>302</v>
      </c>
      <c r="D141" t="s">
        <v>303</v>
      </c>
    </row>
    <row r="142" spans="1:3" ht="12">
      <c r="A142" s="4" t="s">
        <v>228</v>
      </c>
      <c r="B142" s="48">
        <f>SUM(Reparto!B124:AL124)</f>
        <v>28</v>
      </c>
      <c r="C142" s="44">
        <f>B142/$B$3</f>
        <v>0.7567567567567568</v>
      </c>
    </row>
    <row r="143" spans="1:3" ht="12">
      <c r="A143" s="4" t="s">
        <v>237</v>
      </c>
      <c r="B143" s="48">
        <f>SUM(Reparto!B133:AL133)</f>
        <v>25</v>
      </c>
      <c r="C143" s="44">
        <f>B143/$B$3</f>
        <v>0.6756756756756757</v>
      </c>
    </row>
    <row r="144" spans="1:3" ht="12">
      <c r="A144" s="4" t="s">
        <v>233</v>
      </c>
      <c r="B144" s="48">
        <f>SUM(Reparto!B129:AL129)</f>
        <v>11</v>
      </c>
      <c r="C144" s="44">
        <f>B144/$B$3</f>
        <v>0.2972972972972973</v>
      </c>
    </row>
    <row r="145" spans="1:3" ht="12">
      <c r="A145" s="4" t="s">
        <v>230</v>
      </c>
      <c r="B145" s="48">
        <f>SUM(Reparto!B126:AL126)</f>
        <v>8</v>
      </c>
      <c r="C145" s="44">
        <f>B145/$B$3</f>
        <v>0.21621621621621623</v>
      </c>
    </row>
    <row r="146" spans="1:3" ht="12">
      <c r="A146" s="4" t="s">
        <v>229</v>
      </c>
      <c r="B146" s="48">
        <f>SUM(Reparto!B125:AL125)</f>
        <v>3</v>
      </c>
      <c r="C146" s="44">
        <f>B146/$B$3</f>
        <v>0.08108108108108109</v>
      </c>
    </row>
    <row r="147" spans="1:3" ht="12">
      <c r="A147" s="4" t="s">
        <v>231</v>
      </c>
      <c r="B147" s="48">
        <f>SUM(Reparto!B127:AL127)</f>
        <v>2</v>
      </c>
      <c r="C147" s="44">
        <f>B147/$B$3</f>
        <v>0.05405405405405406</v>
      </c>
    </row>
    <row r="148" spans="1:3" ht="12">
      <c r="A148" s="4" t="s">
        <v>234</v>
      </c>
      <c r="B148" s="48">
        <f>SUM(Reparto!B130:AL130)</f>
        <v>2</v>
      </c>
      <c r="C148" s="44">
        <f>B148/$B$3</f>
        <v>0.05405405405405406</v>
      </c>
    </row>
    <row r="149" spans="1:3" ht="12">
      <c r="A149" s="4" t="s">
        <v>232</v>
      </c>
      <c r="B149" s="48">
        <f>SUM(Reparto!B128:AL128)</f>
        <v>2</v>
      </c>
      <c r="C149" s="44">
        <f>B149/$B$3</f>
        <v>0.05405405405405406</v>
      </c>
    </row>
    <row r="150" spans="1:3" ht="12">
      <c r="A150" s="4" t="s">
        <v>236</v>
      </c>
      <c r="B150" s="48">
        <f>SUM(Reparto!B132:AL132)</f>
        <v>0</v>
      </c>
      <c r="C150" s="44">
        <f>B150/$B$3</f>
        <v>0</v>
      </c>
    </row>
    <row r="151" spans="1:3" ht="12">
      <c r="A151" s="4" t="s">
        <v>235</v>
      </c>
      <c r="B151" s="48">
        <f>SUM(Reparto!B131:AL131)</f>
        <v>0</v>
      </c>
      <c r="C151" s="44">
        <f>B151/$B$3</f>
        <v>0</v>
      </c>
    </row>
    <row r="153" spans="1:6" ht="12">
      <c r="A153" s="45" t="s">
        <v>238</v>
      </c>
      <c r="B153" s="37">
        <v>1</v>
      </c>
      <c r="C153" s="37">
        <v>2</v>
      </c>
      <c r="D153" s="37">
        <v>3</v>
      </c>
      <c r="E153" s="37">
        <v>4</v>
      </c>
      <c r="F153" s="37" t="s">
        <v>276</v>
      </c>
    </row>
    <row r="154" spans="1:6" ht="12">
      <c r="A154" s="4" t="s">
        <v>239</v>
      </c>
      <c r="B154" s="44">
        <f>IF(COUNTIF(Reparto!$B135:$AL135,B$65)=0,0,COUNTIF(Reparto!$B135:$AL135,B$65)/$B$3)</f>
        <v>0.02702702702702703</v>
      </c>
      <c r="C154" s="44">
        <f>IF(COUNTIF(Reparto!$B135:$AL135,C$65)=0,0,COUNTIF(Reparto!$B135:$AL135,C$65)/$B$3)</f>
        <v>0.10810810810810811</v>
      </c>
      <c r="D154" s="44">
        <f>IF(COUNTIF(Reparto!$B135:$AL135,D$65)=0,0,COUNTIF(Reparto!$B135:$AL135,D$65)/$B$3)</f>
        <v>0.5405405405405406</v>
      </c>
      <c r="E154" s="44">
        <f>IF(COUNTIF(Reparto!$B135:$AL135,E$65)=0,0,COUNTIF(Reparto!$B135:$AL135,E$65)/$B$3)</f>
        <v>0.2972972972972973</v>
      </c>
      <c r="F154" s="49">
        <f>AVERAGE(Reparto!B135:AL135)</f>
        <v>3.054054054054054</v>
      </c>
    </row>
    <row r="155" spans="1:6" ht="12">
      <c r="A155" s="4" t="s">
        <v>240</v>
      </c>
      <c r="B155" s="44">
        <f>IF(COUNTIF(Reparto!$B136:$AL136,B$65)=0,0,COUNTIF(Reparto!$B136:$AL136,B$65)/$B$3)</f>
        <v>0.02702702702702703</v>
      </c>
      <c r="C155" s="44">
        <f>IF(COUNTIF(Reparto!$B136:$AL136,C$65)=0,0,COUNTIF(Reparto!$B136:$AL136,C$65)/$B$3)</f>
        <v>0.08108108108108109</v>
      </c>
      <c r="D155" s="44">
        <f>IF(COUNTIF(Reparto!$B136:$AL136,D$65)=0,0,COUNTIF(Reparto!$B136:$AL136,D$65)/$B$3)</f>
        <v>0.5135135135135135</v>
      </c>
      <c r="E155" s="44">
        <f>IF(COUNTIF(Reparto!$B136:$AL136,E$65)=0,0,COUNTIF(Reparto!$B136:$AL136,E$65)/$B$3)</f>
        <v>0.35135135135135137</v>
      </c>
      <c r="F155" s="49">
        <f>AVERAGE(Reparto!B136:AL136)</f>
        <v>3.135135135135135</v>
      </c>
    </row>
    <row r="156" spans="1:6" ht="12">
      <c r="A156" s="4" t="s">
        <v>241</v>
      </c>
      <c r="B156" s="44">
        <f>IF(COUNTIF(Reparto!$B137:$AL137,B$65)=0,0,COUNTIF(Reparto!$B137:$AL137,B$65)/$B$3)</f>
        <v>0.05405405405405406</v>
      </c>
      <c r="C156" s="44">
        <f>IF(COUNTIF(Reparto!$B137:$AL137,C$65)=0,0,COUNTIF(Reparto!$B137:$AL137,C$65)/$B$3)</f>
        <v>0.13513513513513514</v>
      </c>
      <c r="D156" s="44">
        <f>IF(COUNTIF(Reparto!$B137:$AL137,D$65)=0,0,COUNTIF(Reparto!$B137:$AL137,D$65)/$B$3)</f>
        <v>0.5135135135135135</v>
      </c>
      <c r="E156" s="44">
        <f>IF(COUNTIF(Reparto!$B137:$AL137,E$65)=0,0,COUNTIF(Reparto!$B137:$AL137,E$65)/$B$3)</f>
        <v>0.24324324324324326</v>
      </c>
      <c r="F156" s="49">
        <f>AVERAGE(Reparto!B137:AL137)</f>
        <v>2.8378378378378377</v>
      </c>
    </row>
    <row r="157" spans="1:6" ht="12">
      <c r="A157" s="4" t="s">
        <v>242</v>
      </c>
      <c r="B157" s="44">
        <f>IF(COUNTIF(Reparto!$B138:$AL138,B$65)=0,0,COUNTIF(Reparto!$B138:$AL138,B$65)/$B$3)</f>
        <v>0.02702702702702703</v>
      </c>
      <c r="C157" s="44">
        <f>IF(COUNTIF(Reparto!$B138:$AL138,C$65)=0,0,COUNTIF(Reparto!$B138:$AL138,C$65)/$B$3)</f>
        <v>0.1891891891891892</v>
      </c>
      <c r="D157" s="44">
        <f>IF(COUNTIF(Reparto!$B138:$AL138,D$65)=0,0,COUNTIF(Reparto!$B138:$AL138,D$65)/$B$3)</f>
        <v>0.5675675675675675</v>
      </c>
      <c r="E157" s="44">
        <f>IF(COUNTIF(Reparto!$B138:$AL138,E$65)=0,0,COUNTIF(Reparto!$B138:$AL138,E$65)/$B$3)</f>
        <v>0.16216216216216217</v>
      </c>
      <c r="F157" s="49">
        <f>AVERAGE(Reparto!B138:AL138)</f>
        <v>2.8333333333333335</v>
      </c>
    </row>
    <row r="158" spans="1:6" ht="12">
      <c r="A158" s="4" t="s">
        <v>243</v>
      </c>
      <c r="B158" s="44">
        <f>IF(COUNTIF(Reparto!$B139:$AL139,B$65)=0,0,COUNTIF(Reparto!$B139:$AL139,B$65)/$B$3)</f>
        <v>0.1891891891891892</v>
      </c>
      <c r="C158" s="44">
        <f>IF(COUNTIF(Reparto!$B139:$AL139,C$65)=0,0,COUNTIF(Reparto!$B139:$AL139,C$65)/$B$3)</f>
        <v>0.1891891891891892</v>
      </c>
      <c r="D158" s="44">
        <f>IF(COUNTIF(Reparto!$B139:$AL139,D$65)=0,0,COUNTIF(Reparto!$B139:$AL139,D$65)/$B$3)</f>
        <v>0.24324324324324326</v>
      </c>
      <c r="E158" s="44">
        <f>IF(COUNTIF(Reparto!$B139:$AL139,E$65)=0,0,COUNTIF(Reparto!$B139:$AL139,E$65)/$B$3)</f>
        <v>0.32432432432432434</v>
      </c>
      <c r="F158" s="49">
        <f>AVERAGE(Reparto!B139:AL139)</f>
        <v>2.5945945945945947</v>
      </c>
    </row>
    <row r="159" ht="12">
      <c r="A159" s="4"/>
    </row>
    <row r="160" spans="1:9" ht="12">
      <c r="A160" s="45" t="s">
        <v>244</v>
      </c>
      <c r="B160" s="37" t="s">
        <v>277</v>
      </c>
      <c r="C160" s="37" t="s">
        <v>276</v>
      </c>
      <c r="G160" s="45" t="s">
        <v>244</v>
      </c>
      <c r="I160" s="37" t="s">
        <v>276</v>
      </c>
    </row>
    <row r="161" spans="1:9" ht="12">
      <c r="A161" s="4" t="s">
        <v>248</v>
      </c>
      <c r="B161" s="48">
        <v>1</v>
      </c>
      <c r="C161" s="41">
        <f>AVERAGE(Reparto!B144:AL144)</f>
        <v>2.9444444444444446</v>
      </c>
      <c r="G161" s="4" t="s">
        <v>245</v>
      </c>
      <c r="I161" s="41">
        <f>AVERAGE(Reparto!$B141:$AL141)</f>
        <v>5.742857142857143</v>
      </c>
    </row>
    <row r="162" spans="1:9" ht="12">
      <c r="A162" s="4" t="s">
        <v>247</v>
      </c>
      <c r="B162" s="48">
        <v>2</v>
      </c>
      <c r="C162" s="41">
        <f>AVERAGE(Reparto!B143:AL143)</f>
        <v>3.742857142857143</v>
      </c>
      <c r="G162" s="4" t="s">
        <v>246</v>
      </c>
      <c r="I162" s="41">
        <f>AVERAGE(Reparto!$B142:$AL142)</f>
        <v>4.222222222222222</v>
      </c>
    </row>
    <row r="163" spans="1:9" ht="12">
      <c r="A163" s="4" t="s">
        <v>252</v>
      </c>
      <c r="B163" s="48">
        <v>3</v>
      </c>
      <c r="C163" s="41">
        <f>AVERAGE(Reparto!B148:AL148)</f>
        <v>4.194444444444445</v>
      </c>
      <c r="G163" s="4" t="s">
        <v>247</v>
      </c>
      <c r="I163" s="41">
        <f>AVERAGE(Reparto!$B143:$AL143)</f>
        <v>3.742857142857143</v>
      </c>
    </row>
    <row r="164" spans="1:9" ht="12">
      <c r="A164" s="4" t="s">
        <v>246</v>
      </c>
      <c r="B164" s="48">
        <v>4</v>
      </c>
      <c r="C164" s="41">
        <f>AVERAGE(Reparto!B142:AL142)</f>
        <v>4.222222222222222</v>
      </c>
      <c r="G164" s="4" t="s">
        <v>248</v>
      </c>
      <c r="I164" s="41">
        <f>AVERAGE(Reparto!$B144:$AL144)</f>
        <v>2.9444444444444446</v>
      </c>
    </row>
    <row r="165" spans="1:9" ht="12">
      <c r="A165" s="4" t="s">
        <v>249</v>
      </c>
      <c r="B165" s="48">
        <v>5</v>
      </c>
      <c r="C165" s="41">
        <f>AVERAGE(Reparto!B145:AL145)</f>
        <v>4.470588235294118</v>
      </c>
      <c r="G165" s="4" t="s">
        <v>249</v>
      </c>
      <c r="I165" s="41">
        <f>AVERAGE(Reparto!$B145:$AL145)</f>
        <v>4.470588235294118</v>
      </c>
    </row>
    <row r="166" spans="1:9" ht="12">
      <c r="A166" s="4" t="s">
        <v>251</v>
      </c>
      <c r="B166" s="48">
        <v>6</v>
      </c>
      <c r="C166" s="41">
        <f>AVERAGE(Reparto!B147:AL147)</f>
        <v>4.472222222222222</v>
      </c>
      <c r="G166" s="4" t="s">
        <v>250</v>
      </c>
      <c r="I166" s="41">
        <f>AVERAGE(Reparto!$B146:$AL146)</f>
        <v>5.942857142857143</v>
      </c>
    </row>
    <row r="167" spans="1:9" ht="12">
      <c r="A167" s="4" t="s">
        <v>245</v>
      </c>
      <c r="B167" s="48">
        <v>7</v>
      </c>
      <c r="C167" s="41">
        <f>AVERAGE(Reparto!B141:AL141)</f>
        <v>5.742857142857143</v>
      </c>
      <c r="G167" s="4" t="s">
        <v>251</v>
      </c>
      <c r="I167" s="41">
        <f>AVERAGE(Reparto!$B147:$AL147)</f>
        <v>4.472222222222222</v>
      </c>
    </row>
    <row r="168" spans="1:9" ht="12">
      <c r="A168" s="4" t="s">
        <v>250</v>
      </c>
      <c r="B168" s="48">
        <v>8</v>
      </c>
      <c r="C168" s="41">
        <f>AVERAGE(Reparto!B146:AL146)</f>
        <v>5.942857142857143</v>
      </c>
      <c r="G168" s="4" t="s">
        <v>252</v>
      </c>
      <c r="I168" s="41">
        <f>AVERAGE(Reparto!$B148:$AL148)</f>
        <v>4.194444444444445</v>
      </c>
    </row>
    <row r="169" spans="1:9" ht="12">
      <c r="A169" s="4" t="s">
        <v>254</v>
      </c>
      <c r="B169" s="48">
        <v>9</v>
      </c>
      <c r="C169" s="41">
        <f>AVERAGE(Reparto!B150:AL150)</f>
        <v>6.628571428571429</v>
      </c>
      <c r="G169" s="4" t="s">
        <v>253</v>
      </c>
      <c r="I169" s="41">
        <f>AVERAGE(Reparto!$B149:$AL149)</f>
        <v>7.0285714285714285</v>
      </c>
    </row>
    <row r="170" spans="1:9" ht="12">
      <c r="A170" s="4" t="s">
        <v>253</v>
      </c>
      <c r="B170" s="48">
        <v>10</v>
      </c>
      <c r="C170" s="41">
        <f>AVERAGE(Reparto!B149:AL149)</f>
        <v>7.0285714285714285</v>
      </c>
      <c r="G170" s="4" t="s">
        <v>254</v>
      </c>
      <c r="I170" s="41">
        <f>AVERAGE(Reparto!$B150:$AL150)</f>
        <v>6.628571428571429</v>
      </c>
    </row>
    <row r="171" spans="1:9" ht="12">
      <c r="A171" s="4" t="s">
        <v>255</v>
      </c>
      <c r="B171" s="48">
        <v>11</v>
      </c>
      <c r="C171" s="41">
        <f>AVERAGE(Reparto!B151:AL151)</f>
        <v>7.088235294117647</v>
      </c>
      <c r="G171" s="4" t="s">
        <v>255</v>
      </c>
      <c r="I171" s="41">
        <f>AVERAGE(Reparto!$B151:$AL151)</f>
        <v>7.088235294117647</v>
      </c>
    </row>
  </sheetData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Roman,Normale"&amp;12&amp;A</oddHeader>
    <oddFooter>&amp;C&amp;"Times New Roman,Normale"&amp;12Page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M151"/>
  <sheetViews>
    <sheetView workbookViewId="0" topLeftCell="A107">
      <selection activeCell="B29" sqref="B29"/>
    </sheetView>
  </sheetViews>
  <sheetFormatPr defaultColWidth="12.57421875" defaultRowHeight="12.75"/>
  <cols>
    <col min="1" max="1" width="45.140625" style="1" customWidth="1"/>
    <col min="2" max="19" width="5.140625" style="24" customWidth="1"/>
    <col min="20" max="45" width="5.140625" style="0" customWidth="1"/>
    <col min="46" max="16384" width="11.57421875" style="0" customWidth="1"/>
  </cols>
  <sheetData>
    <row r="1" spans="1:8" ht="17.25">
      <c r="A1" s="2" t="s">
        <v>304</v>
      </c>
      <c r="F1" s="25" t="s">
        <v>1</v>
      </c>
      <c r="G1" s="25"/>
      <c r="H1" s="25"/>
    </row>
    <row r="2" spans="1:8" ht="12">
      <c r="A2" s="4"/>
      <c r="F2" s="26" t="s">
        <v>2</v>
      </c>
      <c r="G2" s="26"/>
      <c r="H2" s="26"/>
    </row>
    <row r="3" spans="1:8" ht="12">
      <c r="A3" s="4" t="s">
        <v>49</v>
      </c>
      <c r="B3" s="27">
        <v>21</v>
      </c>
      <c r="F3" s="28" t="s">
        <v>4</v>
      </c>
      <c r="G3" s="28"/>
      <c r="H3" s="28"/>
    </row>
    <row r="4" spans="1:8" ht="12">
      <c r="A4" s="4" t="s">
        <v>5</v>
      </c>
      <c r="B4" s="27">
        <v>18</v>
      </c>
      <c r="F4" s="29" t="s">
        <v>6</v>
      </c>
      <c r="G4" s="29"/>
      <c r="H4" s="29"/>
    </row>
    <row r="5" ht="12">
      <c r="A5" s="4"/>
    </row>
    <row r="6" spans="1:19" ht="12">
      <c r="A6" s="10" t="s">
        <v>29</v>
      </c>
      <c r="B6" s="30" t="s">
        <v>30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">
      <c r="A7" s="4" t="s">
        <v>35</v>
      </c>
      <c r="B7" s="32">
        <v>16</v>
      </c>
      <c r="C7" s="32">
        <v>17</v>
      </c>
      <c r="D7" s="32">
        <v>16</v>
      </c>
      <c r="E7" s="32">
        <v>16</v>
      </c>
      <c r="F7" s="32">
        <v>16</v>
      </c>
      <c r="G7" s="32">
        <v>17</v>
      </c>
      <c r="H7" s="32">
        <v>19</v>
      </c>
      <c r="I7" s="32">
        <v>20</v>
      </c>
      <c r="J7" s="32"/>
      <c r="K7" s="32">
        <v>17</v>
      </c>
      <c r="L7" s="32">
        <v>17</v>
      </c>
      <c r="M7" s="32">
        <v>17</v>
      </c>
      <c r="N7" s="32"/>
      <c r="O7" s="32"/>
      <c r="P7" s="32">
        <v>17</v>
      </c>
      <c r="Q7" s="32">
        <v>20</v>
      </c>
      <c r="R7" s="32">
        <v>18</v>
      </c>
      <c r="S7" s="32">
        <v>19</v>
      </c>
    </row>
    <row r="8" spans="1:19" ht="12">
      <c r="A8" s="4" t="s">
        <v>31</v>
      </c>
      <c r="B8" s="33" t="s">
        <v>47</v>
      </c>
      <c r="C8" s="33" t="s">
        <v>47</v>
      </c>
      <c r="D8" s="33" t="s">
        <v>33</v>
      </c>
      <c r="E8" s="33" t="s">
        <v>47</v>
      </c>
      <c r="F8" s="33" t="s">
        <v>47</v>
      </c>
      <c r="G8" s="33" t="s">
        <v>33</v>
      </c>
      <c r="H8" s="33" t="s">
        <v>46</v>
      </c>
      <c r="I8" s="33" t="s">
        <v>33</v>
      </c>
      <c r="J8" s="33" t="s">
        <v>47</v>
      </c>
      <c r="K8" s="33" t="s">
        <v>33</v>
      </c>
      <c r="L8" s="33" t="s">
        <v>33</v>
      </c>
      <c r="M8" s="33" t="s">
        <v>33</v>
      </c>
      <c r="N8" s="33" t="s">
        <v>33</v>
      </c>
      <c r="O8" s="33" t="s">
        <v>47</v>
      </c>
      <c r="P8" s="33" t="s">
        <v>47</v>
      </c>
      <c r="Q8" s="33" t="s">
        <v>47</v>
      </c>
      <c r="R8" s="33" t="s">
        <v>33</v>
      </c>
      <c r="S8" s="33" t="s">
        <v>33</v>
      </c>
    </row>
    <row r="9" spans="1:19" ht="12">
      <c r="A9" s="4" t="s">
        <v>51</v>
      </c>
      <c r="B9" s="33" t="s">
        <v>305</v>
      </c>
      <c r="C9" s="33" t="s">
        <v>305</v>
      </c>
      <c r="D9" s="33" t="s">
        <v>305</v>
      </c>
      <c r="E9" s="33" t="s">
        <v>305</v>
      </c>
      <c r="F9" s="33" t="s">
        <v>305</v>
      </c>
      <c r="G9" s="33" t="s">
        <v>305</v>
      </c>
      <c r="H9" s="33" t="s">
        <v>306</v>
      </c>
      <c r="I9" s="33" t="s">
        <v>153</v>
      </c>
      <c r="J9" s="33" t="s">
        <v>305</v>
      </c>
      <c r="K9" s="33" t="s">
        <v>153</v>
      </c>
      <c r="L9" s="33" t="s">
        <v>153</v>
      </c>
      <c r="M9" s="33" t="s">
        <v>153</v>
      </c>
      <c r="N9" s="33" t="s">
        <v>153</v>
      </c>
      <c r="O9" s="33" t="s">
        <v>305</v>
      </c>
      <c r="P9" s="33" t="s">
        <v>305</v>
      </c>
      <c r="Q9" s="33" t="s">
        <v>307</v>
      </c>
      <c r="R9" s="33" t="s">
        <v>305</v>
      </c>
      <c r="S9" s="33" t="s">
        <v>305</v>
      </c>
    </row>
    <row r="10" spans="1:19" ht="12">
      <c r="A10" s="10" t="s">
        <v>53</v>
      </c>
      <c r="B10" s="30" t="s">
        <v>30</v>
      </c>
      <c r="C10" s="34"/>
      <c r="D10" s="34"/>
      <c r="E10" s="34"/>
      <c r="F10" s="34"/>
      <c r="G10" s="34"/>
      <c r="H10" s="30" t="s">
        <v>30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">
      <c r="A11" s="4" t="s">
        <v>54</v>
      </c>
      <c r="B11" s="18" t="s">
        <v>38</v>
      </c>
      <c r="C11" s="18" t="s">
        <v>38</v>
      </c>
      <c r="D11" s="18" t="s">
        <v>38</v>
      </c>
      <c r="E11" s="18" t="s">
        <v>38</v>
      </c>
      <c r="F11" s="18" t="s">
        <v>56</v>
      </c>
      <c r="G11" s="18" t="s">
        <v>56</v>
      </c>
      <c r="H11" s="18" t="s">
        <v>38</v>
      </c>
      <c r="I11" s="18" t="s">
        <v>59</v>
      </c>
      <c r="J11" s="18" t="s">
        <v>38</v>
      </c>
      <c r="K11" s="18" t="s">
        <v>63</v>
      </c>
      <c r="L11" s="18" t="s">
        <v>38</v>
      </c>
      <c r="M11" s="18" t="s">
        <v>59</v>
      </c>
      <c r="N11" s="18" t="s">
        <v>56</v>
      </c>
      <c r="O11" s="18" t="s">
        <v>38</v>
      </c>
      <c r="P11" s="18" t="s">
        <v>56</v>
      </c>
      <c r="Q11" s="18" t="s">
        <v>38</v>
      </c>
      <c r="R11" s="18" t="s">
        <v>59</v>
      </c>
      <c r="S11" s="18" t="s">
        <v>59</v>
      </c>
    </row>
    <row r="12" spans="1:19" ht="12">
      <c r="A12" s="4" t="s">
        <v>61</v>
      </c>
      <c r="B12" s="18" t="s">
        <v>38</v>
      </c>
      <c r="C12" s="18" t="s">
        <v>63</v>
      </c>
      <c r="D12" s="18" t="s">
        <v>38</v>
      </c>
      <c r="E12" s="18" t="s">
        <v>56</v>
      </c>
      <c r="F12" s="18" t="s">
        <v>56</v>
      </c>
      <c r="G12" s="18" t="s">
        <v>56</v>
      </c>
      <c r="H12" s="18" t="s">
        <v>63</v>
      </c>
      <c r="I12" s="18" t="s">
        <v>38</v>
      </c>
      <c r="J12" s="18" t="s">
        <v>63</v>
      </c>
      <c r="K12" s="18" t="s">
        <v>38</v>
      </c>
      <c r="L12" s="18" t="s">
        <v>38</v>
      </c>
      <c r="M12" s="18" t="s">
        <v>63</v>
      </c>
      <c r="N12" s="18" t="s">
        <v>56</v>
      </c>
      <c r="O12" s="18" t="s">
        <v>56</v>
      </c>
      <c r="P12" s="18" t="s">
        <v>56</v>
      </c>
      <c r="Q12" s="18" t="s">
        <v>63</v>
      </c>
      <c r="R12" s="18" t="s">
        <v>38</v>
      </c>
      <c r="S12" s="18" t="s">
        <v>63</v>
      </c>
    </row>
    <row r="13" spans="1:19" ht="12">
      <c r="A13" s="4" t="s">
        <v>65</v>
      </c>
      <c r="B13" s="19" t="s">
        <v>38</v>
      </c>
      <c r="C13" s="19" t="s">
        <v>66</v>
      </c>
      <c r="D13" s="19" t="s">
        <v>66</v>
      </c>
      <c r="E13" s="19" t="s">
        <v>67</v>
      </c>
      <c r="F13" s="19" t="s">
        <v>66</v>
      </c>
      <c r="G13" s="19" t="s">
        <v>66</v>
      </c>
      <c r="H13" s="19" t="s">
        <v>66</v>
      </c>
      <c r="I13" s="19" t="s">
        <v>67</v>
      </c>
      <c r="J13" s="19" t="s">
        <v>66</v>
      </c>
      <c r="K13" s="19" t="s">
        <v>67</v>
      </c>
      <c r="L13" s="19" t="s">
        <v>67</v>
      </c>
      <c r="M13" s="19" t="s">
        <v>66</v>
      </c>
      <c r="N13" s="19" t="s">
        <v>67</v>
      </c>
      <c r="O13" s="19"/>
      <c r="P13" s="19"/>
      <c r="Q13" s="19" t="s">
        <v>67</v>
      </c>
      <c r="R13" s="19" t="s">
        <v>67</v>
      </c>
      <c r="S13" s="19" t="s">
        <v>67</v>
      </c>
    </row>
    <row r="14" spans="1:19" ht="12">
      <c r="A14" s="4" t="s">
        <v>70</v>
      </c>
      <c r="B14" s="19" t="s">
        <v>67</v>
      </c>
      <c r="C14" s="19" t="s">
        <v>66</v>
      </c>
      <c r="D14" s="19" t="s">
        <v>66</v>
      </c>
      <c r="E14" s="19" t="s">
        <v>66</v>
      </c>
      <c r="F14" s="19" t="s">
        <v>66</v>
      </c>
      <c r="G14" s="19" t="s">
        <v>66</v>
      </c>
      <c r="H14" s="19" t="s">
        <v>67</v>
      </c>
      <c r="I14" s="19" t="s">
        <v>66</v>
      </c>
      <c r="J14" s="19" t="s">
        <v>67</v>
      </c>
      <c r="K14" s="19" t="s">
        <v>67</v>
      </c>
      <c r="L14" s="19" t="s">
        <v>67</v>
      </c>
      <c r="M14" s="19" t="s">
        <v>67</v>
      </c>
      <c r="N14" s="19" t="s">
        <v>67</v>
      </c>
      <c r="O14" s="19"/>
      <c r="P14" s="19"/>
      <c r="Q14" s="19" t="s">
        <v>67</v>
      </c>
      <c r="R14" s="19" t="s">
        <v>66</v>
      </c>
      <c r="S14" s="19" t="s">
        <v>67</v>
      </c>
    </row>
    <row r="15" spans="1:65" ht="12">
      <c r="A15" s="10" t="s">
        <v>71</v>
      </c>
      <c r="B15" s="30" t="s">
        <v>30</v>
      </c>
      <c r="C15" s="31"/>
      <c r="D15" s="31"/>
      <c r="E15" s="31"/>
      <c r="F15" s="31"/>
      <c r="G15" s="31"/>
      <c r="H15" s="30" t="s">
        <v>30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65" ht="12">
      <c r="A16" s="4" t="s">
        <v>72</v>
      </c>
      <c r="B16" s="32">
        <v>1</v>
      </c>
      <c r="C16" s="32">
        <v>1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2">
        <v>1</v>
      </c>
      <c r="P16" s="32">
        <v>1</v>
      </c>
      <c r="Q16" s="32">
        <v>1</v>
      </c>
      <c r="R16" s="32">
        <v>1</v>
      </c>
      <c r="S16" s="32">
        <v>1</v>
      </c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ht="12">
      <c r="A17" s="4" t="s">
        <v>73</v>
      </c>
      <c r="B17" s="32">
        <v>1</v>
      </c>
      <c r="C17" s="32">
        <v>1</v>
      </c>
      <c r="D17" s="32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1</v>
      </c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ht="12">
      <c r="A18" s="4" t="s">
        <v>74</v>
      </c>
      <c r="B18" s="32">
        <v>1</v>
      </c>
      <c r="C18" s="32">
        <v>2</v>
      </c>
      <c r="D18" s="32">
        <v>1</v>
      </c>
      <c r="E18" s="32">
        <v>1</v>
      </c>
      <c r="F18" s="32">
        <v>1</v>
      </c>
      <c r="G18" s="32">
        <v>1</v>
      </c>
      <c r="H18" s="32">
        <v>2</v>
      </c>
      <c r="I18" s="32">
        <v>1</v>
      </c>
      <c r="J18" s="32">
        <v>1</v>
      </c>
      <c r="K18" s="32">
        <v>1</v>
      </c>
      <c r="L18" s="32">
        <v>1</v>
      </c>
      <c r="M18" s="32">
        <v>1</v>
      </c>
      <c r="N18" s="32">
        <v>1</v>
      </c>
      <c r="O18" s="32">
        <v>1</v>
      </c>
      <c r="P18" s="32">
        <v>1</v>
      </c>
      <c r="Q18" s="32">
        <v>2</v>
      </c>
      <c r="R18" s="32">
        <v>1</v>
      </c>
      <c r="S18" s="32">
        <v>2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ht="12">
      <c r="A19" s="4" t="s">
        <v>75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/>
      <c r="I19" s="32">
        <v>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1</v>
      </c>
      <c r="S19" s="32">
        <v>1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ht="12">
      <c r="A20" s="4" t="s">
        <v>76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1:19" ht="12">
      <c r="A21" s="4" t="s">
        <v>77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/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ht="12">
      <c r="A22" s="4" t="s">
        <v>78</v>
      </c>
      <c r="B22" s="33">
        <f>SUM(B16:B21)+1</f>
        <v>4</v>
      </c>
      <c r="C22" s="33">
        <f>SUM(C16:C21)+1</f>
        <v>5</v>
      </c>
      <c r="D22" s="33">
        <f>SUM(D16:D21)+1</f>
        <v>4</v>
      </c>
      <c r="E22" s="33">
        <f>SUM(E16:E21)+1</f>
        <v>4</v>
      </c>
      <c r="F22" s="33">
        <f>SUM(F16:F21)+1</f>
        <v>4</v>
      </c>
      <c r="G22" s="33">
        <f>SUM(G16:G21)+1</f>
        <v>4</v>
      </c>
      <c r="H22" s="33">
        <f>SUM(H16:H21)+1</f>
        <v>5</v>
      </c>
      <c r="I22" s="33">
        <f>SUM(I16:I21)+1</f>
        <v>5</v>
      </c>
      <c r="J22" s="33">
        <f>SUM(J16:J21)+1</f>
        <v>4</v>
      </c>
      <c r="K22" s="33">
        <f>SUM(K16:K21)+1</f>
        <v>4</v>
      </c>
      <c r="L22" s="33">
        <f>SUM(L16:L21)+1</f>
        <v>4</v>
      </c>
      <c r="M22" s="33">
        <f>SUM(M16:M21)+1</f>
        <v>4</v>
      </c>
      <c r="N22" s="33">
        <f>SUM(N16:N21)+1</f>
        <v>4</v>
      </c>
      <c r="O22" s="33">
        <f>SUM(O16:O21)+1</f>
        <v>4</v>
      </c>
      <c r="P22" s="33">
        <f>SUM(P16:P21)+1</f>
        <v>4</v>
      </c>
      <c r="Q22" s="33">
        <f>SUM(Q16:Q21)+1</f>
        <v>5</v>
      </c>
      <c r="R22" s="33">
        <f>SUM(R16:R21)+1</f>
        <v>5</v>
      </c>
      <c r="S22" s="33">
        <f>SUM(S16:S21)+1</f>
        <v>6</v>
      </c>
    </row>
    <row r="23" spans="1:19" ht="12">
      <c r="A23" s="4" t="s">
        <v>79</v>
      </c>
      <c r="B23" s="18" t="s">
        <v>164</v>
      </c>
      <c r="C23" s="18"/>
      <c r="D23" s="18" t="s">
        <v>83</v>
      </c>
      <c r="E23" s="18"/>
      <c r="F23" s="18" t="s">
        <v>82</v>
      </c>
      <c r="G23" s="18" t="s">
        <v>83</v>
      </c>
      <c r="H23" s="18" t="s">
        <v>82</v>
      </c>
      <c r="I23" s="18" t="s">
        <v>164</v>
      </c>
      <c r="J23" s="18"/>
      <c r="K23" s="18"/>
      <c r="L23" s="18" t="s">
        <v>83</v>
      </c>
      <c r="M23" s="18" t="s">
        <v>162</v>
      </c>
      <c r="N23" s="18" t="s">
        <v>82</v>
      </c>
      <c r="O23" s="18" t="s">
        <v>82</v>
      </c>
      <c r="P23" s="18"/>
      <c r="Q23" s="18"/>
      <c r="R23" s="18" t="s">
        <v>164</v>
      </c>
      <c r="S23" s="18" t="s">
        <v>82</v>
      </c>
    </row>
    <row r="24" spans="1:19" ht="12">
      <c r="A24" s="4" t="s">
        <v>165</v>
      </c>
      <c r="B24" s="32">
        <v>1</v>
      </c>
      <c r="C24" s="32">
        <v>1</v>
      </c>
      <c r="D24" s="32">
        <v>1</v>
      </c>
      <c r="E24" s="32">
        <v>1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32">
        <v>0</v>
      </c>
      <c r="P24" s="32">
        <v>1</v>
      </c>
      <c r="Q24" s="32">
        <v>1</v>
      </c>
      <c r="R24" s="32">
        <v>0</v>
      </c>
      <c r="S24" s="32">
        <v>0</v>
      </c>
    </row>
    <row r="25" spans="1:19" ht="12">
      <c r="A25" s="4" t="s">
        <v>166</v>
      </c>
      <c r="B25" s="32">
        <v>1</v>
      </c>
      <c r="C25" s="32">
        <v>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spans="1:19" ht="12">
      <c r="A26" s="4" t="s">
        <v>167</v>
      </c>
      <c r="B26" s="32">
        <v>1</v>
      </c>
      <c r="C26" s="32">
        <v>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1</v>
      </c>
      <c r="K26" s="32">
        <v>0</v>
      </c>
      <c r="L26" s="32">
        <v>1</v>
      </c>
      <c r="M26" s="32">
        <v>0</v>
      </c>
      <c r="N26" s="32">
        <v>0</v>
      </c>
      <c r="O26" s="32">
        <v>1</v>
      </c>
      <c r="P26" s="32">
        <v>0</v>
      </c>
      <c r="Q26" s="32">
        <v>0</v>
      </c>
      <c r="R26" s="32">
        <v>1</v>
      </c>
      <c r="S26" s="32">
        <v>0</v>
      </c>
    </row>
    <row r="27" spans="1:19" ht="12">
      <c r="A27" s="4" t="s">
        <v>168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1</v>
      </c>
    </row>
    <row r="28" spans="1:19" ht="12">
      <c r="A28" s="4" t="s">
        <v>84</v>
      </c>
      <c r="B28" s="18" t="s">
        <v>89</v>
      </c>
      <c r="C28" s="18" t="s">
        <v>89</v>
      </c>
      <c r="D28" s="18" t="s">
        <v>86</v>
      </c>
      <c r="E28" s="18" t="s">
        <v>86</v>
      </c>
      <c r="F28" s="18" t="s">
        <v>86</v>
      </c>
      <c r="G28" s="18" t="s">
        <v>86</v>
      </c>
      <c r="H28" s="18" t="s">
        <v>89</v>
      </c>
      <c r="I28" s="18" t="s">
        <v>86</v>
      </c>
      <c r="J28" s="18" t="s">
        <v>89</v>
      </c>
      <c r="K28" s="18" t="s">
        <v>86</v>
      </c>
      <c r="L28" s="18" t="s">
        <v>86</v>
      </c>
      <c r="M28" s="18" t="s">
        <v>89</v>
      </c>
      <c r="N28" s="18" t="s">
        <v>89</v>
      </c>
      <c r="O28" s="18" t="s">
        <v>89</v>
      </c>
      <c r="P28" s="18" t="s">
        <v>89</v>
      </c>
      <c r="Q28" s="18" t="s">
        <v>89</v>
      </c>
      <c r="R28" s="18" t="s">
        <v>89</v>
      </c>
      <c r="S28" s="18" t="s">
        <v>89</v>
      </c>
    </row>
    <row r="29" spans="1:19" ht="12">
      <c r="A29" s="4" t="s">
        <v>169</v>
      </c>
      <c r="B29" s="18" t="s">
        <v>171</v>
      </c>
      <c r="C29" s="18" t="s">
        <v>171</v>
      </c>
      <c r="D29" s="18" t="s">
        <v>171</v>
      </c>
      <c r="E29" s="18" t="s">
        <v>172</v>
      </c>
      <c r="F29" s="18" t="s">
        <v>172</v>
      </c>
      <c r="G29" s="18" t="s">
        <v>171</v>
      </c>
      <c r="H29" s="18" t="s">
        <v>174</v>
      </c>
      <c r="I29" s="18" t="s">
        <v>172</v>
      </c>
      <c r="J29" s="18" t="s">
        <v>174</v>
      </c>
      <c r="K29" s="18" t="s">
        <v>172</v>
      </c>
      <c r="L29" s="18" t="s">
        <v>172</v>
      </c>
      <c r="M29" s="18" t="s">
        <v>173</v>
      </c>
      <c r="N29" s="18" t="s">
        <v>170</v>
      </c>
      <c r="O29" s="18" t="s">
        <v>174</v>
      </c>
      <c r="P29" s="18" t="s">
        <v>172</v>
      </c>
      <c r="Q29" s="18" t="s">
        <v>171</v>
      </c>
      <c r="R29" s="18" t="s">
        <v>174</v>
      </c>
      <c r="S29" s="18" t="s">
        <v>171</v>
      </c>
    </row>
    <row r="30" spans="1:19" ht="12">
      <c r="A30" s="10" t="s">
        <v>90</v>
      </c>
      <c r="B30" s="30" t="s">
        <v>30</v>
      </c>
      <c r="C30" s="31"/>
      <c r="D30" s="31"/>
      <c r="E30" s="31"/>
      <c r="F30" s="31"/>
      <c r="G30" s="31"/>
      <c r="H30" s="30" t="s">
        <v>30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>
      <c r="A31" s="4" t="s">
        <v>91</v>
      </c>
      <c r="B31" s="32">
        <v>2</v>
      </c>
      <c r="C31" s="32">
        <v>2</v>
      </c>
      <c r="D31" s="32">
        <v>0</v>
      </c>
      <c r="E31" s="32">
        <v>1</v>
      </c>
      <c r="F31" s="32">
        <v>1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1</v>
      </c>
      <c r="S31" s="32">
        <v>0</v>
      </c>
    </row>
    <row r="32" spans="1:19" ht="12">
      <c r="A32" s="4" t="s">
        <v>92</v>
      </c>
      <c r="B32" s="32">
        <v>0</v>
      </c>
      <c r="C32" s="32">
        <v>4</v>
      </c>
      <c r="D32" s="32">
        <v>0</v>
      </c>
      <c r="E32" s="32">
        <v>7</v>
      </c>
      <c r="F32" s="32">
        <v>0</v>
      </c>
      <c r="G32" s="32">
        <v>4</v>
      </c>
      <c r="H32" s="32">
        <v>0</v>
      </c>
      <c r="I32" s="32">
        <v>8</v>
      </c>
      <c r="J32" s="32">
        <v>0</v>
      </c>
      <c r="K32" s="32">
        <v>1</v>
      </c>
      <c r="L32" s="32">
        <v>2</v>
      </c>
      <c r="M32" s="32">
        <v>0</v>
      </c>
      <c r="N32" s="32">
        <v>4</v>
      </c>
      <c r="O32" s="32">
        <v>1</v>
      </c>
      <c r="P32" s="32">
        <v>3</v>
      </c>
      <c r="Q32" s="32">
        <v>3</v>
      </c>
      <c r="R32" s="32">
        <v>2</v>
      </c>
      <c r="S32" s="32">
        <v>4</v>
      </c>
    </row>
    <row r="33" spans="1:19" ht="12">
      <c r="A33" s="4" t="s">
        <v>93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10</v>
      </c>
      <c r="H33" s="32">
        <v>2</v>
      </c>
      <c r="I33" s="32">
        <v>1</v>
      </c>
      <c r="J33" s="32">
        <v>0</v>
      </c>
      <c r="K33" s="32">
        <v>0</v>
      </c>
      <c r="L33" s="32">
        <v>0</v>
      </c>
      <c r="M33" s="32">
        <v>4</v>
      </c>
      <c r="N33" s="32">
        <v>0</v>
      </c>
      <c r="O33" s="32">
        <v>0</v>
      </c>
      <c r="P33" s="32">
        <v>0</v>
      </c>
      <c r="Q33" s="32">
        <v>4</v>
      </c>
      <c r="R33" s="32">
        <v>8</v>
      </c>
      <c r="S33" s="32">
        <v>6</v>
      </c>
    </row>
    <row r="34" spans="1:19" ht="12">
      <c r="A34" s="4" t="s">
        <v>94</v>
      </c>
      <c r="B34" s="32">
        <v>10</v>
      </c>
      <c r="C34" s="32">
        <v>4</v>
      </c>
      <c r="D34" s="32">
        <v>4</v>
      </c>
      <c r="E34" s="32">
        <v>5</v>
      </c>
      <c r="F34" s="32">
        <v>6</v>
      </c>
      <c r="G34" s="32">
        <v>10</v>
      </c>
      <c r="H34" s="32">
        <v>0</v>
      </c>
      <c r="I34" s="32">
        <v>20</v>
      </c>
      <c r="J34" s="32">
        <v>5</v>
      </c>
      <c r="K34" s="32">
        <v>1</v>
      </c>
      <c r="L34" s="32">
        <v>0</v>
      </c>
      <c r="M34" s="32">
        <v>4</v>
      </c>
      <c r="N34" s="32">
        <v>7</v>
      </c>
      <c r="O34" s="32">
        <v>4</v>
      </c>
      <c r="P34" s="32">
        <v>2</v>
      </c>
      <c r="Q34" s="32">
        <v>0</v>
      </c>
      <c r="R34" s="32">
        <v>8</v>
      </c>
      <c r="S34" s="32">
        <v>3</v>
      </c>
    </row>
    <row r="35" spans="1:19" ht="12">
      <c r="A35" s="4" t="s">
        <v>95</v>
      </c>
      <c r="B35" s="32">
        <v>6</v>
      </c>
      <c r="C35" s="32">
        <v>2</v>
      </c>
      <c r="D35" s="32">
        <v>3</v>
      </c>
      <c r="E35" s="32">
        <v>14</v>
      </c>
      <c r="F35" s="32">
        <v>4</v>
      </c>
      <c r="G35" s="32">
        <v>20</v>
      </c>
      <c r="H35" s="32">
        <v>0</v>
      </c>
      <c r="I35" s="32">
        <v>168</v>
      </c>
      <c r="J35" s="32">
        <v>3</v>
      </c>
      <c r="K35" s="32">
        <v>0</v>
      </c>
      <c r="L35" s="32">
        <v>0</v>
      </c>
      <c r="M35" s="32">
        <v>4</v>
      </c>
      <c r="N35" s="32">
        <v>3</v>
      </c>
      <c r="O35" s="32">
        <v>1</v>
      </c>
      <c r="P35" s="32">
        <v>5</v>
      </c>
      <c r="Q35" s="32">
        <v>3</v>
      </c>
      <c r="R35" s="32">
        <v>5</v>
      </c>
      <c r="S35" s="32">
        <v>3</v>
      </c>
    </row>
    <row r="36" spans="1:19" ht="12">
      <c r="A36" s="4" t="s">
        <v>96</v>
      </c>
      <c r="B36" s="32">
        <v>6</v>
      </c>
      <c r="C36" s="32">
        <v>1</v>
      </c>
      <c r="D36" s="32">
        <v>2</v>
      </c>
      <c r="E36" s="32">
        <v>12</v>
      </c>
      <c r="F36" s="32">
        <v>7</v>
      </c>
      <c r="G36" s="32">
        <v>15</v>
      </c>
      <c r="H36" s="32">
        <v>0</v>
      </c>
      <c r="I36" s="32">
        <v>12</v>
      </c>
      <c r="J36" s="32">
        <v>3</v>
      </c>
      <c r="K36" s="32">
        <v>1</v>
      </c>
      <c r="L36" s="32">
        <v>0</v>
      </c>
      <c r="M36" s="32">
        <v>2</v>
      </c>
      <c r="N36" s="32">
        <v>1</v>
      </c>
      <c r="O36" s="32">
        <v>2</v>
      </c>
      <c r="P36" s="32">
        <v>5</v>
      </c>
      <c r="Q36" s="32">
        <v>3</v>
      </c>
      <c r="R36" s="32">
        <v>0</v>
      </c>
      <c r="S36" s="32">
        <v>0</v>
      </c>
    </row>
    <row r="37" spans="1:19" ht="12">
      <c r="A37" s="4" t="s">
        <v>97</v>
      </c>
      <c r="B37" s="32">
        <v>0</v>
      </c>
      <c r="C37" s="32">
        <v>0</v>
      </c>
      <c r="D37" s="32">
        <v>1</v>
      </c>
      <c r="E37" s="32">
        <v>0</v>
      </c>
      <c r="F37" s="32">
        <v>0</v>
      </c>
      <c r="G37" s="32">
        <v>7</v>
      </c>
      <c r="H37" s="32">
        <v>0</v>
      </c>
      <c r="I37" s="32">
        <v>10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2</v>
      </c>
    </row>
    <row r="38" spans="1:19" ht="12">
      <c r="A38" s="4" t="s">
        <v>99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1</v>
      </c>
      <c r="I38" s="32">
        <v>6</v>
      </c>
      <c r="J38" s="32">
        <v>0</v>
      </c>
      <c r="K38" s="32">
        <v>0</v>
      </c>
      <c r="L38" s="32">
        <v>0</v>
      </c>
      <c r="M38" s="32">
        <v>3</v>
      </c>
      <c r="N38" s="32">
        <v>0</v>
      </c>
      <c r="O38" s="32">
        <v>0</v>
      </c>
      <c r="P38" s="32">
        <v>0</v>
      </c>
      <c r="Q38" s="32">
        <v>0</v>
      </c>
      <c r="R38" s="32">
        <v>1</v>
      </c>
      <c r="S38" s="32">
        <v>0</v>
      </c>
    </row>
    <row r="39" spans="1:19" ht="12">
      <c r="A39" s="4" t="s">
        <v>100</v>
      </c>
      <c r="B39" s="32">
        <v>9</v>
      </c>
      <c r="C39" s="32">
        <v>9</v>
      </c>
      <c r="D39" s="32">
        <v>3</v>
      </c>
      <c r="E39" s="32">
        <v>6</v>
      </c>
      <c r="F39" s="32">
        <v>5</v>
      </c>
      <c r="G39" s="32">
        <v>10</v>
      </c>
      <c r="H39" s="32">
        <v>0</v>
      </c>
      <c r="I39" s="32">
        <v>7</v>
      </c>
      <c r="J39" s="32">
        <v>4</v>
      </c>
      <c r="K39" s="32">
        <v>1</v>
      </c>
      <c r="L39" s="32">
        <v>0</v>
      </c>
      <c r="M39" s="32">
        <v>0</v>
      </c>
      <c r="N39" s="32">
        <v>0</v>
      </c>
      <c r="O39" s="32">
        <v>2</v>
      </c>
      <c r="P39" s="32">
        <v>10</v>
      </c>
      <c r="Q39" s="32">
        <v>0</v>
      </c>
      <c r="R39" s="32">
        <v>4</v>
      </c>
      <c r="S39" s="32">
        <v>6</v>
      </c>
    </row>
    <row r="40" spans="1:19" ht="12">
      <c r="A40" s="4" t="s">
        <v>101</v>
      </c>
      <c r="B40" s="32">
        <v>13</v>
      </c>
      <c r="C40" s="32">
        <v>7</v>
      </c>
      <c r="D40" s="32">
        <v>6</v>
      </c>
      <c r="E40" s="32">
        <v>3</v>
      </c>
      <c r="F40" s="32">
        <v>6</v>
      </c>
      <c r="G40" s="32">
        <v>5</v>
      </c>
      <c r="H40" s="32">
        <v>6</v>
      </c>
      <c r="I40" s="32">
        <v>2</v>
      </c>
      <c r="J40" s="32">
        <v>18</v>
      </c>
      <c r="K40" s="32">
        <v>1</v>
      </c>
      <c r="L40" s="32">
        <v>0</v>
      </c>
      <c r="M40" s="32">
        <v>0</v>
      </c>
      <c r="N40" s="32">
        <v>5</v>
      </c>
      <c r="O40" s="32">
        <v>3</v>
      </c>
      <c r="P40" s="32">
        <v>1</v>
      </c>
      <c r="Q40" s="32">
        <v>6</v>
      </c>
      <c r="R40" s="32">
        <v>2</v>
      </c>
      <c r="S40" s="32">
        <v>0</v>
      </c>
    </row>
    <row r="41" spans="1:19" ht="12">
      <c r="A41" s="10" t="s">
        <v>102</v>
      </c>
      <c r="B41" s="30" t="s">
        <v>30</v>
      </c>
      <c r="C41" s="31"/>
      <c r="D41" s="31"/>
      <c r="E41" s="31"/>
      <c r="F41" s="31"/>
      <c r="G41" s="31"/>
      <c r="H41" s="30" t="s">
        <v>30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>
      <c r="A42" s="4" t="s">
        <v>103</v>
      </c>
      <c r="B42" s="32">
        <v>6</v>
      </c>
      <c r="C42" s="32">
        <v>3</v>
      </c>
      <c r="D42" s="32">
        <v>0</v>
      </c>
      <c r="E42" s="32">
        <v>7</v>
      </c>
      <c r="F42" s="32">
        <v>5</v>
      </c>
      <c r="G42" s="32">
        <v>10</v>
      </c>
      <c r="H42" s="32">
        <v>7</v>
      </c>
      <c r="I42" s="32">
        <v>9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8</v>
      </c>
      <c r="P42" s="32">
        <v>0</v>
      </c>
      <c r="Q42" s="32">
        <v>0</v>
      </c>
      <c r="R42" s="32">
        <v>9</v>
      </c>
      <c r="S42" s="32">
        <v>0</v>
      </c>
    </row>
    <row r="43" spans="1:19" ht="12">
      <c r="A43" s="4" t="s">
        <v>104</v>
      </c>
      <c r="B43" s="32">
        <v>0</v>
      </c>
      <c r="C43" s="32">
        <v>2</v>
      </c>
      <c r="D43" s="32">
        <v>0</v>
      </c>
      <c r="E43" s="32">
        <v>1</v>
      </c>
      <c r="F43" s="32">
        <v>0</v>
      </c>
      <c r="G43" s="32">
        <v>6</v>
      </c>
      <c r="H43" s="32">
        <v>6</v>
      </c>
      <c r="I43" s="32">
        <v>2</v>
      </c>
      <c r="J43" s="32">
        <v>0</v>
      </c>
      <c r="K43" s="32">
        <v>1</v>
      </c>
      <c r="L43" s="32">
        <v>2</v>
      </c>
      <c r="M43" s="32">
        <v>0</v>
      </c>
      <c r="N43" s="32">
        <v>2</v>
      </c>
      <c r="O43" s="32">
        <v>2</v>
      </c>
      <c r="P43" s="32">
        <v>4</v>
      </c>
      <c r="Q43" s="32">
        <v>2</v>
      </c>
      <c r="R43" s="32">
        <v>7</v>
      </c>
      <c r="S43" s="32">
        <v>3</v>
      </c>
    </row>
    <row r="44" spans="1:19" ht="12">
      <c r="A44" s="4" t="s">
        <v>105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2</v>
      </c>
      <c r="H44" s="32">
        <v>5</v>
      </c>
      <c r="I44" s="32">
        <v>8</v>
      </c>
      <c r="J44" s="32">
        <v>0</v>
      </c>
      <c r="K44" s="32">
        <v>0</v>
      </c>
      <c r="L44" s="32">
        <v>0</v>
      </c>
      <c r="M44" s="32">
        <v>2</v>
      </c>
      <c r="N44" s="32">
        <v>6</v>
      </c>
      <c r="O44" s="32">
        <v>6</v>
      </c>
      <c r="P44" s="32">
        <v>0</v>
      </c>
      <c r="Q44" s="32">
        <v>1</v>
      </c>
      <c r="R44" s="32">
        <v>2</v>
      </c>
      <c r="S44" s="32">
        <v>2</v>
      </c>
    </row>
    <row r="45" spans="1:19" ht="12">
      <c r="A45" s="4" t="s">
        <v>106</v>
      </c>
      <c r="B45" s="32">
        <v>1</v>
      </c>
      <c r="C45" s="32">
        <v>1</v>
      </c>
      <c r="D45" s="32">
        <v>1</v>
      </c>
      <c r="E45" s="32">
        <v>2</v>
      </c>
      <c r="F45" s="32">
        <v>1</v>
      </c>
      <c r="G45" s="32">
        <v>1</v>
      </c>
      <c r="H45" s="32">
        <v>1</v>
      </c>
      <c r="I45" s="32">
        <v>1</v>
      </c>
      <c r="J45" s="32">
        <v>2</v>
      </c>
      <c r="K45" s="32">
        <v>2</v>
      </c>
      <c r="L45" s="32">
        <v>1</v>
      </c>
      <c r="M45" s="32">
        <v>1</v>
      </c>
      <c r="N45" s="32">
        <v>1</v>
      </c>
      <c r="O45" s="32">
        <v>1</v>
      </c>
      <c r="P45" s="32">
        <v>1</v>
      </c>
      <c r="Q45" s="32">
        <v>0</v>
      </c>
      <c r="R45" s="32">
        <v>1</v>
      </c>
      <c r="S45" s="32">
        <v>1</v>
      </c>
    </row>
    <row r="46" spans="1:19" ht="12">
      <c r="A46" s="4" t="s">
        <v>107</v>
      </c>
      <c r="B46" s="32">
        <v>4</v>
      </c>
      <c r="C46" s="32">
        <v>7</v>
      </c>
      <c r="D46" s="32">
        <v>4</v>
      </c>
      <c r="E46" s="32">
        <v>3</v>
      </c>
      <c r="F46" s="32">
        <v>4</v>
      </c>
      <c r="G46" s="32">
        <v>3</v>
      </c>
      <c r="H46" s="32">
        <v>8</v>
      </c>
      <c r="I46" s="32">
        <v>0</v>
      </c>
      <c r="J46" s="32">
        <v>3</v>
      </c>
      <c r="K46" s="32">
        <v>0</v>
      </c>
      <c r="L46" s="32">
        <v>3</v>
      </c>
      <c r="M46" s="32">
        <v>4</v>
      </c>
      <c r="N46" s="32">
        <v>9</v>
      </c>
      <c r="O46" s="32">
        <v>5</v>
      </c>
      <c r="P46" s="32">
        <v>5</v>
      </c>
      <c r="Q46" s="32">
        <v>3</v>
      </c>
      <c r="R46" s="32">
        <v>5</v>
      </c>
      <c r="S46" s="32">
        <v>5</v>
      </c>
    </row>
    <row r="47" spans="1:19" ht="12">
      <c r="A47" s="4" t="s">
        <v>108</v>
      </c>
      <c r="B47" s="32">
        <v>2</v>
      </c>
      <c r="C47" s="32">
        <v>6</v>
      </c>
      <c r="D47" s="32">
        <v>3</v>
      </c>
      <c r="E47" s="32">
        <v>4</v>
      </c>
      <c r="F47" s="32">
        <v>2</v>
      </c>
      <c r="G47" s="32">
        <v>4</v>
      </c>
      <c r="H47" s="32">
        <v>9</v>
      </c>
      <c r="I47" s="32">
        <v>4</v>
      </c>
      <c r="J47" s="32">
        <v>4</v>
      </c>
      <c r="K47" s="32">
        <v>4</v>
      </c>
      <c r="L47" s="32">
        <v>3</v>
      </c>
      <c r="M47" s="32">
        <v>5</v>
      </c>
      <c r="N47" s="32">
        <v>4</v>
      </c>
      <c r="O47" s="32">
        <v>4</v>
      </c>
      <c r="P47" s="32">
        <v>3</v>
      </c>
      <c r="Q47" s="32">
        <v>5</v>
      </c>
      <c r="R47" s="32">
        <v>8</v>
      </c>
      <c r="S47" s="32">
        <v>0</v>
      </c>
    </row>
    <row r="48" spans="1:19" ht="12">
      <c r="A48" s="4" t="s">
        <v>109</v>
      </c>
      <c r="B48" s="32">
        <v>0</v>
      </c>
      <c r="C48" s="32">
        <v>0</v>
      </c>
      <c r="D48" s="32">
        <v>6</v>
      </c>
      <c r="E48" s="32">
        <v>0</v>
      </c>
      <c r="F48" s="32">
        <v>0</v>
      </c>
      <c r="G48" s="32">
        <v>5</v>
      </c>
      <c r="H48" s="32">
        <v>10</v>
      </c>
      <c r="I48" s="32">
        <v>6</v>
      </c>
      <c r="J48" s="32">
        <v>0</v>
      </c>
      <c r="K48" s="32">
        <v>0</v>
      </c>
      <c r="L48" s="32">
        <v>0</v>
      </c>
      <c r="M48" s="32">
        <v>0</v>
      </c>
      <c r="N48" s="32">
        <v>8</v>
      </c>
      <c r="O48" s="32">
        <v>10</v>
      </c>
      <c r="P48" s="32">
        <v>0</v>
      </c>
      <c r="Q48" s="32">
        <v>0</v>
      </c>
      <c r="R48" s="32">
        <v>10</v>
      </c>
      <c r="S48" s="32">
        <v>6</v>
      </c>
    </row>
    <row r="49" spans="1:19" ht="12">
      <c r="A49" s="4" t="s">
        <v>110</v>
      </c>
      <c r="B49" s="32">
        <v>6</v>
      </c>
      <c r="C49" s="32">
        <v>0</v>
      </c>
      <c r="D49" s="32">
        <v>0</v>
      </c>
      <c r="E49" s="32">
        <v>0</v>
      </c>
      <c r="F49" s="32">
        <v>0</v>
      </c>
      <c r="G49" s="32">
        <v>9</v>
      </c>
      <c r="H49" s="32">
        <v>3</v>
      </c>
      <c r="I49" s="32">
        <v>3</v>
      </c>
      <c r="J49" s="32">
        <v>0</v>
      </c>
      <c r="K49" s="32">
        <v>0</v>
      </c>
      <c r="L49" s="32">
        <v>0</v>
      </c>
      <c r="M49" s="32">
        <v>3</v>
      </c>
      <c r="N49" s="32">
        <v>5</v>
      </c>
      <c r="O49" s="32">
        <v>9</v>
      </c>
      <c r="P49" s="32">
        <v>0</v>
      </c>
      <c r="Q49" s="32">
        <v>0</v>
      </c>
      <c r="R49" s="32">
        <v>6</v>
      </c>
      <c r="S49" s="32">
        <v>0</v>
      </c>
    </row>
    <row r="50" spans="1:19" ht="12">
      <c r="A50" s="4" t="s">
        <v>111</v>
      </c>
      <c r="B50" s="32">
        <v>5</v>
      </c>
      <c r="C50" s="32">
        <v>5</v>
      </c>
      <c r="D50" s="32">
        <v>5</v>
      </c>
      <c r="E50" s="32">
        <v>5</v>
      </c>
      <c r="F50" s="32">
        <v>6</v>
      </c>
      <c r="G50" s="32">
        <v>7</v>
      </c>
      <c r="H50" s="32">
        <v>4</v>
      </c>
      <c r="I50" s="32">
        <v>5</v>
      </c>
      <c r="J50" s="32">
        <v>5</v>
      </c>
      <c r="K50" s="32">
        <v>3</v>
      </c>
      <c r="L50" s="32">
        <v>3</v>
      </c>
      <c r="M50" s="32">
        <v>0</v>
      </c>
      <c r="N50" s="32">
        <v>7</v>
      </c>
      <c r="O50" s="32">
        <v>7</v>
      </c>
      <c r="P50" s="32">
        <v>6</v>
      </c>
      <c r="Q50" s="32">
        <v>0</v>
      </c>
      <c r="R50" s="32">
        <v>3</v>
      </c>
      <c r="S50" s="32">
        <v>4</v>
      </c>
    </row>
    <row r="51" spans="1:19" ht="12">
      <c r="A51" s="4" t="s">
        <v>112</v>
      </c>
      <c r="B51" s="32">
        <v>3</v>
      </c>
      <c r="C51" s="32">
        <v>4</v>
      </c>
      <c r="D51" s="32">
        <v>2</v>
      </c>
      <c r="E51" s="32">
        <v>6</v>
      </c>
      <c r="F51" s="32">
        <v>3</v>
      </c>
      <c r="G51" s="32">
        <v>8</v>
      </c>
      <c r="H51" s="32">
        <v>2</v>
      </c>
      <c r="I51" s="32">
        <v>7</v>
      </c>
      <c r="J51" s="32">
        <v>1</v>
      </c>
      <c r="K51" s="32">
        <v>5</v>
      </c>
      <c r="L51" s="32">
        <v>3</v>
      </c>
      <c r="M51" s="32">
        <v>0</v>
      </c>
      <c r="N51" s="32">
        <v>3</v>
      </c>
      <c r="O51" s="32">
        <v>3</v>
      </c>
      <c r="P51" s="32">
        <v>2</v>
      </c>
      <c r="Q51" s="32">
        <v>4</v>
      </c>
      <c r="R51" s="32">
        <v>4</v>
      </c>
      <c r="S51" s="32">
        <v>0</v>
      </c>
    </row>
    <row r="52" spans="1:8" ht="12">
      <c r="A52" s="10" t="s">
        <v>176</v>
      </c>
      <c r="B52" s="30" t="s">
        <v>30</v>
      </c>
      <c r="H52" s="30" t="s">
        <v>30</v>
      </c>
    </row>
    <row r="53" spans="1:19" ht="12">
      <c r="A53" s="4" t="s">
        <v>177</v>
      </c>
      <c r="B53" s="32">
        <v>2</v>
      </c>
      <c r="C53" s="32">
        <v>2</v>
      </c>
      <c r="D53" s="32">
        <v>3</v>
      </c>
      <c r="E53" s="32">
        <v>2</v>
      </c>
      <c r="F53" s="32">
        <v>2</v>
      </c>
      <c r="G53" s="32">
        <v>2</v>
      </c>
      <c r="H53" s="32">
        <v>2</v>
      </c>
      <c r="I53" s="32">
        <v>2</v>
      </c>
      <c r="J53" s="32">
        <v>2</v>
      </c>
      <c r="K53" s="32">
        <v>2</v>
      </c>
      <c r="L53" s="32">
        <v>3</v>
      </c>
      <c r="M53" s="32">
        <v>2</v>
      </c>
      <c r="N53" s="32">
        <v>2</v>
      </c>
      <c r="O53" s="32">
        <v>2</v>
      </c>
      <c r="P53" s="32">
        <v>1</v>
      </c>
      <c r="Q53" s="32">
        <v>2</v>
      </c>
      <c r="R53" s="32">
        <v>2</v>
      </c>
      <c r="S53" s="32">
        <v>3</v>
      </c>
    </row>
    <row r="54" spans="1:19" ht="12">
      <c r="A54" s="4" t="s">
        <v>178</v>
      </c>
      <c r="B54" s="32">
        <v>4</v>
      </c>
      <c r="C54" s="32">
        <v>3</v>
      </c>
      <c r="D54" s="32">
        <v>4</v>
      </c>
      <c r="E54" s="32">
        <v>3</v>
      </c>
      <c r="F54" s="32">
        <v>3</v>
      </c>
      <c r="G54" s="32">
        <v>3</v>
      </c>
      <c r="H54" s="32">
        <v>4</v>
      </c>
      <c r="I54" s="32">
        <v>2</v>
      </c>
      <c r="J54" s="32">
        <v>4</v>
      </c>
      <c r="K54" s="32">
        <v>4</v>
      </c>
      <c r="L54" s="32">
        <v>3</v>
      </c>
      <c r="M54" s="32">
        <v>3</v>
      </c>
      <c r="N54" s="32">
        <v>3</v>
      </c>
      <c r="O54" s="32">
        <v>4</v>
      </c>
      <c r="P54" s="32">
        <v>4</v>
      </c>
      <c r="Q54" s="32">
        <v>4</v>
      </c>
      <c r="R54" s="32">
        <v>3</v>
      </c>
      <c r="S54" s="32">
        <v>3</v>
      </c>
    </row>
    <row r="55" spans="1:19" ht="12">
      <c r="A55" s="4" t="s">
        <v>179</v>
      </c>
      <c r="B55" s="32">
        <v>4</v>
      </c>
      <c r="C55" s="32">
        <v>4</v>
      </c>
      <c r="D55" s="32">
        <v>4</v>
      </c>
      <c r="E55" s="32">
        <v>3</v>
      </c>
      <c r="F55" s="32">
        <v>4</v>
      </c>
      <c r="G55" s="32">
        <v>4</v>
      </c>
      <c r="H55" s="32">
        <v>4</v>
      </c>
      <c r="I55" s="32">
        <v>3</v>
      </c>
      <c r="J55" s="32">
        <v>4</v>
      </c>
      <c r="K55" s="32">
        <v>4</v>
      </c>
      <c r="L55" s="32">
        <v>4</v>
      </c>
      <c r="M55" s="32">
        <v>4</v>
      </c>
      <c r="N55" s="32">
        <v>3</v>
      </c>
      <c r="O55" s="32">
        <v>4</v>
      </c>
      <c r="P55" s="32">
        <v>4</v>
      </c>
      <c r="Q55" s="32">
        <v>4</v>
      </c>
      <c r="R55" s="32">
        <v>4</v>
      </c>
      <c r="S55" s="32">
        <v>4</v>
      </c>
    </row>
    <row r="56" spans="1:19" ht="12">
      <c r="A56" s="4" t="s">
        <v>180</v>
      </c>
      <c r="B56" s="32">
        <v>3</v>
      </c>
      <c r="C56" s="32">
        <v>4</v>
      </c>
      <c r="D56" s="32">
        <v>4</v>
      </c>
      <c r="E56" s="32">
        <v>3</v>
      </c>
      <c r="F56" s="32">
        <v>3</v>
      </c>
      <c r="G56" s="32">
        <v>3</v>
      </c>
      <c r="H56" s="32">
        <v>4</v>
      </c>
      <c r="I56" s="32">
        <v>3</v>
      </c>
      <c r="J56" s="32">
        <v>3</v>
      </c>
      <c r="K56" s="32">
        <v>2</v>
      </c>
      <c r="L56" s="32">
        <v>4</v>
      </c>
      <c r="M56" s="32">
        <v>4</v>
      </c>
      <c r="N56" s="32">
        <v>4</v>
      </c>
      <c r="O56" s="32">
        <v>4</v>
      </c>
      <c r="P56" s="32">
        <v>2</v>
      </c>
      <c r="Q56" s="32">
        <v>3</v>
      </c>
      <c r="R56" s="32">
        <v>3</v>
      </c>
      <c r="S56" s="32">
        <v>3</v>
      </c>
    </row>
    <row r="57" spans="1:19" ht="12">
      <c r="A57" s="4" t="s">
        <v>181</v>
      </c>
      <c r="B57" s="32">
        <v>3</v>
      </c>
      <c r="C57" s="32">
        <v>4</v>
      </c>
      <c r="D57" s="32">
        <v>4</v>
      </c>
      <c r="E57" s="32">
        <v>0</v>
      </c>
      <c r="F57" s="32">
        <v>4</v>
      </c>
      <c r="G57" s="32">
        <v>4</v>
      </c>
      <c r="H57" s="32">
        <v>4</v>
      </c>
      <c r="I57" s="32">
        <v>2</v>
      </c>
      <c r="J57" s="32">
        <v>4</v>
      </c>
      <c r="K57" s="32">
        <v>2</v>
      </c>
      <c r="L57" s="32">
        <v>2</v>
      </c>
      <c r="M57" s="32">
        <v>3</v>
      </c>
      <c r="N57" s="32">
        <v>4</v>
      </c>
      <c r="O57" s="32">
        <v>4</v>
      </c>
      <c r="P57" s="32">
        <v>4</v>
      </c>
      <c r="Q57" s="32">
        <v>2</v>
      </c>
      <c r="R57" s="32">
        <v>2</v>
      </c>
      <c r="S57" s="32">
        <v>3</v>
      </c>
    </row>
    <row r="58" spans="1:19" ht="12">
      <c r="A58" s="4" t="s">
        <v>182</v>
      </c>
      <c r="B58" s="32">
        <v>2</v>
      </c>
      <c r="C58" s="32">
        <v>2</v>
      </c>
      <c r="D58" s="32">
        <v>3</v>
      </c>
      <c r="E58" s="32">
        <v>3</v>
      </c>
      <c r="F58" s="32">
        <v>3</v>
      </c>
      <c r="G58" s="32">
        <v>3</v>
      </c>
      <c r="H58" s="32">
        <v>3</v>
      </c>
      <c r="I58" s="32">
        <v>2</v>
      </c>
      <c r="J58" s="32">
        <v>3</v>
      </c>
      <c r="K58" s="32">
        <v>4</v>
      </c>
      <c r="L58" s="32">
        <v>3</v>
      </c>
      <c r="M58" s="32">
        <v>3</v>
      </c>
      <c r="N58" s="32">
        <v>3</v>
      </c>
      <c r="O58" s="32">
        <v>3</v>
      </c>
      <c r="P58" s="32">
        <v>3</v>
      </c>
      <c r="Q58" s="32">
        <v>3</v>
      </c>
      <c r="R58" s="32">
        <v>1</v>
      </c>
      <c r="S58" s="32">
        <v>3</v>
      </c>
    </row>
    <row r="59" spans="1:19" ht="12">
      <c r="A59" s="4" t="s">
        <v>183</v>
      </c>
      <c r="B59" s="32">
        <v>4</v>
      </c>
      <c r="C59" s="32">
        <v>3</v>
      </c>
      <c r="D59" s="32">
        <v>4</v>
      </c>
      <c r="E59" s="32">
        <v>3</v>
      </c>
      <c r="F59" s="32">
        <v>4</v>
      </c>
      <c r="G59" s="32">
        <v>4</v>
      </c>
      <c r="H59" s="32">
        <v>4</v>
      </c>
      <c r="I59" s="32">
        <v>2</v>
      </c>
      <c r="J59" s="32">
        <v>4</v>
      </c>
      <c r="K59" s="32">
        <v>2</v>
      </c>
      <c r="L59" s="32">
        <v>3</v>
      </c>
      <c r="M59" s="32">
        <v>4</v>
      </c>
      <c r="N59" s="32">
        <v>3</v>
      </c>
      <c r="O59" s="32">
        <v>4</v>
      </c>
      <c r="P59" s="32">
        <v>3</v>
      </c>
      <c r="Q59" s="32">
        <v>3</v>
      </c>
      <c r="R59" s="32">
        <v>2</v>
      </c>
      <c r="S59" s="32">
        <v>3</v>
      </c>
    </row>
    <row r="60" spans="1:19" ht="12">
      <c r="A60" s="4" t="s">
        <v>184</v>
      </c>
      <c r="B60" s="32">
        <v>3</v>
      </c>
      <c r="C60" s="32">
        <v>3</v>
      </c>
      <c r="D60" s="32">
        <v>4</v>
      </c>
      <c r="E60" s="32">
        <v>3</v>
      </c>
      <c r="F60" s="32">
        <v>4</v>
      </c>
      <c r="G60" s="32">
        <v>4</v>
      </c>
      <c r="H60" s="32">
        <v>3</v>
      </c>
      <c r="I60" s="32">
        <v>3</v>
      </c>
      <c r="J60" s="32">
        <v>3</v>
      </c>
      <c r="K60" s="32">
        <v>4</v>
      </c>
      <c r="L60" s="32">
        <v>3</v>
      </c>
      <c r="M60" s="32">
        <v>4</v>
      </c>
      <c r="N60" s="32">
        <v>3</v>
      </c>
      <c r="O60" s="32">
        <v>3</v>
      </c>
      <c r="P60" s="32">
        <v>3</v>
      </c>
      <c r="Q60" s="32">
        <v>2</v>
      </c>
      <c r="R60" s="32">
        <v>3</v>
      </c>
      <c r="S60" s="32">
        <v>4</v>
      </c>
    </row>
    <row r="61" spans="1:19" ht="12">
      <c r="A61" s="4" t="s">
        <v>185</v>
      </c>
      <c r="B61" s="32">
        <v>4</v>
      </c>
      <c r="C61" s="32">
        <v>4</v>
      </c>
      <c r="D61" s="32">
        <v>4</v>
      </c>
      <c r="E61" s="32">
        <v>0</v>
      </c>
      <c r="F61" s="32">
        <v>3</v>
      </c>
      <c r="G61" s="32">
        <v>4</v>
      </c>
      <c r="H61" s="32">
        <v>4</v>
      </c>
      <c r="I61" s="32">
        <v>3</v>
      </c>
      <c r="J61" s="32">
        <v>4</v>
      </c>
      <c r="K61" s="32">
        <v>4</v>
      </c>
      <c r="L61" s="32">
        <v>2</v>
      </c>
      <c r="M61" s="32">
        <v>4</v>
      </c>
      <c r="N61" s="32">
        <v>4</v>
      </c>
      <c r="O61" s="32">
        <v>4</v>
      </c>
      <c r="P61" s="32">
        <v>4</v>
      </c>
      <c r="Q61" s="32">
        <v>4</v>
      </c>
      <c r="R61" s="32">
        <v>2</v>
      </c>
      <c r="S61" s="32">
        <v>4</v>
      </c>
    </row>
    <row r="62" spans="1:19" ht="12">
      <c r="A62" s="4" t="s">
        <v>186</v>
      </c>
      <c r="B62" s="32">
        <v>4</v>
      </c>
      <c r="C62" s="32">
        <v>4</v>
      </c>
      <c r="D62" s="32">
        <v>4</v>
      </c>
      <c r="E62" s="32">
        <v>4</v>
      </c>
      <c r="F62" s="32">
        <v>4</v>
      </c>
      <c r="G62" s="32">
        <v>4</v>
      </c>
      <c r="H62" s="32">
        <v>4</v>
      </c>
      <c r="I62" s="32">
        <v>4</v>
      </c>
      <c r="J62" s="32">
        <v>4</v>
      </c>
      <c r="K62" s="32">
        <v>4</v>
      </c>
      <c r="L62" s="32">
        <v>3</v>
      </c>
      <c r="M62" s="32">
        <v>4</v>
      </c>
      <c r="N62" s="32">
        <v>4</v>
      </c>
      <c r="O62" s="32">
        <v>4</v>
      </c>
      <c r="P62" s="32">
        <v>4</v>
      </c>
      <c r="Q62" s="32">
        <v>3</v>
      </c>
      <c r="R62" s="32">
        <v>4</v>
      </c>
      <c r="S62" s="32">
        <v>4</v>
      </c>
    </row>
    <row r="63" spans="1:19" ht="12">
      <c r="A63" s="4" t="s">
        <v>187</v>
      </c>
      <c r="B63" s="32">
        <v>3</v>
      </c>
      <c r="C63" s="32">
        <v>2</v>
      </c>
      <c r="D63" s="32">
        <v>4</v>
      </c>
      <c r="E63" s="32">
        <v>4</v>
      </c>
      <c r="F63" s="32">
        <v>3</v>
      </c>
      <c r="G63" s="32">
        <v>4</v>
      </c>
      <c r="H63" s="32">
        <v>3</v>
      </c>
      <c r="I63" s="32">
        <v>2</v>
      </c>
      <c r="J63" s="32">
        <v>3</v>
      </c>
      <c r="K63" s="32">
        <v>3</v>
      </c>
      <c r="L63" s="32">
        <v>3</v>
      </c>
      <c r="M63" s="32">
        <v>4</v>
      </c>
      <c r="N63" s="32">
        <v>4</v>
      </c>
      <c r="O63" s="32">
        <v>3</v>
      </c>
      <c r="P63" s="32">
        <v>4</v>
      </c>
      <c r="Q63" s="32">
        <v>3</v>
      </c>
      <c r="R63" s="32">
        <v>3</v>
      </c>
      <c r="S63" s="32">
        <v>3</v>
      </c>
    </row>
    <row r="64" spans="1:19" ht="12">
      <c r="A64" s="4" t="s">
        <v>188</v>
      </c>
      <c r="B64" s="32">
        <v>2</v>
      </c>
      <c r="C64" s="32">
        <v>2</v>
      </c>
      <c r="D64" s="32">
        <v>4</v>
      </c>
      <c r="E64" s="32">
        <v>4</v>
      </c>
      <c r="F64" s="32">
        <v>3</v>
      </c>
      <c r="G64" s="32">
        <v>4</v>
      </c>
      <c r="H64" s="32">
        <v>3</v>
      </c>
      <c r="I64" s="32">
        <v>3</v>
      </c>
      <c r="J64" s="32">
        <v>3</v>
      </c>
      <c r="K64" s="32">
        <v>2</v>
      </c>
      <c r="L64" s="32">
        <v>4</v>
      </c>
      <c r="M64" s="32">
        <v>3</v>
      </c>
      <c r="N64" s="32">
        <v>3</v>
      </c>
      <c r="O64" s="32">
        <v>3</v>
      </c>
      <c r="P64" s="32">
        <v>3</v>
      </c>
      <c r="Q64" s="32">
        <v>3</v>
      </c>
      <c r="R64" s="32">
        <v>3</v>
      </c>
      <c r="S64" s="32">
        <v>3</v>
      </c>
    </row>
    <row r="65" spans="1:19" ht="12">
      <c r="A65" s="4" t="s">
        <v>189</v>
      </c>
      <c r="B65" s="32">
        <v>3</v>
      </c>
      <c r="C65" s="32">
        <v>2</v>
      </c>
      <c r="D65" s="32">
        <v>3</v>
      </c>
      <c r="E65" s="32">
        <v>2</v>
      </c>
      <c r="F65" s="32">
        <v>2</v>
      </c>
      <c r="G65" s="32">
        <v>4</v>
      </c>
      <c r="H65" s="32">
        <v>2</v>
      </c>
      <c r="I65" s="32">
        <v>3</v>
      </c>
      <c r="J65" s="32">
        <v>3</v>
      </c>
      <c r="K65" s="32">
        <v>2</v>
      </c>
      <c r="L65" s="32">
        <v>4</v>
      </c>
      <c r="M65" s="32">
        <v>4</v>
      </c>
      <c r="N65" s="32">
        <v>2</v>
      </c>
      <c r="O65" s="32">
        <v>3</v>
      </c>
      <c r="P65" s="32">
        <v>2</v>
      </c>
      <c r="Q65" s="32">
        <v>3</v>
      </c>
      <c r="R65" s="32">
        <v>2</v>
      </c>
      <c r="S65" s="32">
        <v>3</v>
      </c>
    </row>
    <row r="66" spans="1:19" ht="12">
      <c r="A66" s="4" t="s">
        <v>190</v>
      </c>
      <c r="B66" s="32">
        <v>3</v>
      </c>
      <c r="C66" s="32">
        <v>3</v>
      </c>
      <c r="D66" s="32">
        <v>3</v>
      </c>
      <c r="E66" s="32">
        <v>3</v>
      </c>
      <c r="F66" s="32">
        <v>3</v>
      </c>
      <c r="G66" s="32">
        <v>1</v>
      </c>
      <c r="H66" s="32">
        <v>3</v>
      </c>
      <c r="I66" s="32">
        <v>2</v>
      </c>
      <c r="J66" s="32">
        <v>3</v>
      </c>
      <c r="K66" s="32">
        <v>2</v>
      </c>
      <c r="L66" s="32">
        <v>4</v>
      </c>
      <c r="M66" s="32">
        <v>2</v>
      </c>
      <c r="N66" s="32">
        <v>1</v>
      </c>
      <c r="O66" s="32">
        <v>3</v>
      </c>
      <c r="P66" s="32">
        <v>3</v>
      </c>
      <c r="Q66" s="32">
        <v>3</v>
      </c>
      <c r="R66" s="32">
        <v>3</v>
      </c>
      <c r="S66" s="32">
        <v>3</v>
      </c>
    </row>
    <row r="67" spans="1:19" ht="12">
      <c r="A67" s="4" t="s">
        <v>191</v>
      </c>
      <c r="B67" s="32">
        <v>4</v>
      </c>
      <c r="C67" s="32">
        <v>0</v>
      </c>
      <c r="D67" s="32">
        <v>4</v>
      </c>
      <c r="E67" s="32">
        <v>3</v>
      </c>
      <c r="F67" s="32">
        <v>0</v>
      </c>
      <c r="G67" s="32">
        <v>2</v>
      </c>
      <c r="H67" s="32">
        <v>4</v>
      </c>
      <c r="I67" s="32">
        <v>3</v>
      </c>
      <c r="J67" s="32">
        <v>3</v>
      </c>
      <c r="K67" s="32">
        <v>4</v>
      </c>
      <c r="L67" s="32">
        <v>4</v>
      </c>
      <c r="M67" s="32">
        <v>3</v>
      </c>
      <c r="N67" s="32">
        <v>3</v>
      </c>
      <c r="O67" s="32">
        <v>3</v>
      </c>
      <c r="P67" s="32">
        <v>2</v>
      </c>
      <c r="Q67" s="32">
        <v>3</v>
      </c>
      <c r="R67" s="32">
        <v>4</v>
      </c>
      <c r="S67" s="32">
        <v>3</v>
      </c>
    </row>
    <row r="68" spans="1:19" ht="12">
      <c r="A68" s="4" t="s">
        <v>192</v>
      </c>
      <c r="B68" s="32">
        <v>4</v>
      </c>
      <c r="C68" s="32">
        <v>3</v>
      </c>
      <c r="D68" s="32">
        <v>4</v>
      </c>
      <c r="E68" s="32">
        <v>3</v>
      </c>
      <c r="F68" s="32">
        <v>4</v>
      </c>
      <c r="G68" s="32">
        <v>4</v>
      </c>
      <c r="H68" s="32">
        <v>4</v>
      </c>
      <c r="I68" s="32">
        <v>4</v>
      </c>
      <c r="J68" s="32">
        <v>4</v>
      </c>
      <c r="K68" s="32">
        <v>4</v>
      </c>
      <c r="L68" s="32">
        <v>2</v>
      </c>
      <c r="M68" s="32">
        <v>4</v>
      </c>
      <c r="N68" s="32">
        <v>4</v>
      </c>
      <c r="O68" s="32">
        <v>3</v>
      </c>
      <c r="P68" s="32">
        <v>4</v>
      </c>
      <c r="Q68" s="32">
        <v>3</v>
      </c>
      <c r="R68" s="32">
        <v>4</v>
      </c>
      <c r="S68" s="32">
        <v>3</v>
      </c>
    </row>
    <row r="69" spans="1:19" ht="12">
      <c r="A69" s="4" t="s">
        <v>193</v>
      </c>
      <c r="B69" s="32">
        <v>4</v>
      </c>
      <c r="C69" s="32">
        <v>3</v>
      </c>
      <c r="D69" s="32">
        <v>4</v>
      </c>
      <c r="E69" s="32">
        <v>4</v>
      </c>
      <c r="F69" s="32">
        <v>4</v>
      </c>
      <c r="G69" s="32">
        <v>4</v>
      </c>
      <c r="H69" s="32">
        <v>4</v>
      </c>
      <c r="I69" s="32">
        <v>4</v>
      </c>
      <c r="J69" s="32">
        <v>4</v>
      </c>
      <c r="K69" s="32">
        <v>3</v>
      </c>
      <c r="L69" s="32">
        <v>2</v>
      </c>
      <c r="M69" s="32">
        <v>4</v>
      </c>
      <c r="N69" s="32">
        <v>4</v>
      </c>
      <c r="O69" s="32">
        <v>3</v>
      </c>
      <c r="P69" s="32">
        <v>4</v>
      </c>
      <c r="Q69" s="32">
        <v>3</v>
      </c>
      <c r="R69" s="32">
        <v>4</v>
      </c>
      <c r="S69" s="32">
        <v>4</v>
      </c>
    </row>
    <row r="70" spans="1:19" ht="12">
      <c r="A70" s="4" t="s">
        <v>194</v>
      </c>
      <c r="B70" s="32">
        <v>3</v>
      </c>
      <c r="C70" s="32">
        <v>3</v>
      </c>
      <c r="D70" s="32">
        <v>4</v>
      </c>
      <c r="E70" s="32">
        <v>4</v>
      </c>
      <c r="F70" s="32">
        <v>4</v>
      </c>
      <c r="G70" s="32">
        <v>3</v>
      </c>
      <c r="H70" s="32">
        <v>4</v>
      </c>
      <c r="I70" s="32">
        <v>3</v>
      </c>
      <c r="J70" s="32">
        <v>4</v>
      </c>
      <c r="K70" s="32">
        <v>4</v>
      </c>
      <c r="L70" s="32">
        <v>3</v>
      </c>
      <c r="M70" s="32">
        <v>4</v>
      </c>
      <c r="N70" s="32">
        <v>4</v>
      </c>
      <c r="O70" s="32">
        <v>4</v>
      </c>
      <c r="P70" s="32">
        <v>4</v>
      </c>
      <c r="Q70" s="32">
        <v>4</v>
      </c>
      <c r="R70" s="32">
        <v>4</v>
      </c>
      <c r="S70" s="32">
        <v>4</v>
      </c>
    </row>
    <row r="71" spans="1:19" ht="12">
      <c r="A71" s="4" t="s">
        <v>195</v>
      </c>
      <c r="B71" s="32">
        <v>2</v>
      </c>
      <c r="C71" s="32">
        <v>3</v>
      </c>
      <c r="D71" s="32">
        <v>3</v>
      </c>
      <c r="E71" s="32">
        <v>3</v>
      </c>
      <c r="F71" s="32">
        <v>4</v>
      </c>
      <c r="G71" s="32">
        <v>3</v>
      </c>
      <c r="H71" s="32">
        <v>4</v>
      </c>
      <c r="I71" s="32">
        <v>3</v>
      </c>
      <c r="J71" s="32">
        <v>4</v>
      </c>
      <c r="K71" s="32">
        <v>4</v>
      </c>
      <c r="L71" s="32">
        <v>3</v>
      </c>
      <c r="M71" s="32">
        <v>4</v>
      </c>
      <c r="N71" s="32">
        <v>4</v>
      </c>
      <c r="O71" s="32">
        <v>0</v>
      </c>
      <c r="P71" s="32">
        <v>3</v>
      </c>
      <c r="Q71" s="32">
        <v>4</v>
      </c>
      <c r="R71" s="32">
        <v>3</v>
      </c>
      <c r="S71" s="32">
        <v>3</v>
      </c>
    </row>
    <row r="72" spans="1:19" ht="12">
      <c r="A72" s="4" t="s">
        <v>196</v>
      </c>
      <c r="B72" s="32">
        <v>1</v>
      </c>
      <c r="C72" s="32">
        <v>2</v>
      </c>
      <c r="D72" s="32">
        <v>3</v>
      </c>
      <c r="E72" s="32">
        <v>2</v>
      </c>
      <c r="F72" s="32">
        <v>4</v>
      </c>
      <c r="G72" s="32">
        <v>3</v>
      </c>
      <c r="H72" s="32">
        <v>4</v>
      </c>
      <c r="I72" s="32">
        <v>2</v>
      </c>
      <c r="J72" s="32">
        <v>3</v>
      </c>
      <c r="K72" s="32">
        <v>3</v>
      </c>
      <c r="L72" s="32">
        <v>4</v>
      </c>
      <c r="M72" s="32">
        <v>3</v>
      </c>
      <c r="N72" s="32">
        <v>3</v>
      </c>
      <c r="O72" s="32">
        <v>3</v>
      </c>
      <c r="P72" s="32">
        <v>3</v>
      </c>
      <c r="Q72" s="32">
        <v>3</v>
      </c>
      <c r="R72" s="32">
        <v>3</v>
      </c>
      <c r="S72" s="32">
        <v>3</v>
      </c>
    </row>
    <row r="73" spans="1:19" ht="12">
      <c r="A73" s="4" t="s">
        <v>197</v>
      </c>
      <c r="B73" s="32">
        <v>4</v>
      </c>
      <c r="C73" s="32">
        <v>4</v>
      </c>
      <c r="D73" s="32">
        <v>4</v>
      </c>
      <c r="E73" s="32">
        <v>3</v>
      </c>
      <c r="F73" s="32">
        <v>4</v>
      </c>
      <c r="G73" s="32">
        <v>4</v>
      </c>
      <c r="H73" s="32">
        <v>3</v>
      </c>
      <c r="I73" s="32">
        <v>3</v>
      </c>
      <c r="J73" s="32">
        <v>3</v>
      </c>
      <c r="K73" s="32">
        <v>3</v>
      </c>
      <c r="L73" s="32">
        <v>2</v>
      </c>
      <c r="M73" s="32">
        <v>3</v>
      </c>
      <c r="N73" s="32">
        <v>4</v>
      </c>
      <c r="O73" s="32">
        <v>3</v>
      </c>
      <c r="P73" s="32">
        <v>3</v>
      </c>
      <c r="Q73" s="32">
        <v>2</v>
      </c>
      <c r="R73" s="32">
        <v>3</v>
      </c>
      <c r="S73" s="32">
        <v>3</v>
      </c>
    </row>
    <row r="74" spans="1:19" ht="12">
      <c r="A74" s="4" t="s">
        <v>198</v>
      </c>
      <c r="B74" s="32">
        <v>3</v>
      </c>
      <c r="C74" s="32">
        <v>4</v>
      </c>
      <c r="D74" s="32">
        <v>4</v>
      </c>
      <c r="E74" s="32">
        <v>4</v>
      </c>
      <c r="F74" s="32">
        <v>3</v>
      </c>
      <c r="G74" s="32">
        <v>4</v>
      </c>
      <c r="H74" s="32">
        <v>4</v>
      </c>
      <c r="I74" s="32">
        <v>3</v>
      </c>
      <c r="J74" s="32">
        <v>4</v>
      </c>
      <c r="K74" s="32">
        <v>2</v>
      </c>
      <c r="L74" s="32">
        <v>3</v>
      </c>
      <c r="M74" s="32">
        <v>2</v>
      </c>
      <c r="N74" s="32">
        <v>3</v>
      </c>
      <c r="O74" s="32">
        <v>3</v>
      </c>
      <c r="P74" s="32">
        <v>3</v>
      </c>
      <c r="Q74" s="32">
        <v>2</v>
      </c>
      <c r="R74" s="32">
        <v>3</v>
      </c>
      <c r="S74" s="32">
        <v>3</v>
      </c>
    </row>
    <row r="75" spans="1:19" ht="12">
      <c r="A75" s="4" t="s">
        <v>199</v>
      </c>
      <c r="B75" s="32">
        <v>1</v>
      </c>
      <c r="C75" s="32">
        <v>1</v>
      </c>
      <c r="D75" s="32">
        <v>2</v>
      </c>
      <c r="E75" s="32">
        <v>2</v>
      </c>
      <c r="F75" s="32">
        <v>1</v>
      </c>
      <c r="G75" s="32">
        <v>1</v>
      </c>
      <c r="H75" s="32">
        <v>4</v>
      </c>
      <c r="I75" s="32">
        <v>2</v>
      </c>
      <c r="J75" s="32">
        <v>4</v>
      </c>
      <c r="K75" s="32">
        <v>2</v>
      </c>
      <c r="L75" s="32">
        <v>3</v>
      </c>
      <c r="M75" s="32">
        <v>4</v>
      </c>
      <c r="N75" s="32">
        <v>3</v>
      </c>
      <c r="O75" s="32">
        <v>4</v>
      </c>
      <c r="P75" s="32">
        <v>4</v>
      </c>
      <c r="Q75" s="32">
        <v>4</v>
      </c>
      <c r="R75" s="32">
        <v>4</v>
      </c>
      <c r="S75" s="32">
        <v>2</v>
      </c>
    </row>
    <row r="76" spans="1:19" ht="12">
      <c r="A76" s="4" t="s">
        <v>200</v>
      </c>
      <c r="B76" s="32">
        <v>4</v>
      </c>
      <c r="C76" s="32">
        <v>3</v>
      </c>
      <c r="D76" s="32">
        <v>4</v>
      </c>
      <c r="E76" s="32">
        <v>3</v>
      </c>
      <c r="F76" s="32">
        <v>4</v>
      </c>
      <c r="G76" s="32">
        <v>4</v>
      </c>
      <c r="H76" s="32">
        <v>4</v>
      </c>
      <c r="I76" s="32">
        <v>3</v>
      </c>
      <c r="J76" s="32">
        <v>4</v>
      </c>
      <c r="K76" s="32">
        <v>3</v>
      </c>
      <c r="L76" s="32">
        <v>4</v>
      </c>
      <c r="M76" s="32">
        <v>4</v>
      </c>
      <c r="N76" s="32">
        <v>4</v>
      </c>
      <c r="O76" s="32">
        <v>3</v>
      </c>
      <c r="P76" s="32">
        <v>4</v>
      </c>
      <c r="Q76" s="32">
        <v>3</v>
      </c>
      <c r="R76" s="32">
        <v>4</v>
      </c>
      <c r="S76" s="32">
        <v>4</v>
      </c>
    </row>
    <row r="77" spans="1:19" ht="12">
      <c r="A77" s="4" t="s">
        <v>201</v>
      </c>
      <c r="B77" s="32">
        <v>3</v>
      </c>
      <c r="C77" s="32">
        <v>2</v>
      </c>
      <c r="D77" s="32">
        <v>3</v>
      </c>
      <c r="E77" s="32">
        <v>1</v>
      </c>
      <c r="F77" s="32">
        <v>2</v>
      </c>
      <c r="G77" s="32">
        <v>2</v>
      </c>
      <c r="H77" s="32">
        <v>3</v>
      </c>
      <c r="I77" s="32">
        <v>3</v>
      </c>
      <c r="J77" s="32">
        <v>2</v>
      </c>
      <c r="K77" s="32">
        <v>2</v>
      </c>
      <c r="L77" s="32">
        <v>3</v>
      </c>
      <c r="M77" s="32">
        <v>3</v>
      </c>
      <c r="N77" s="32">
        <v>2</v>
      </c>
      <c r="O77" s="32">
        <v>2</v>
      </c>
      <c r="P77" s="32">
        <v>1</v>
      </c>
      <c r="Q77" s="32">
        <v>3</v>
      </c>
      <c r="R77" s="32">
        <v>3</v>
      </c>
      <c r="S77" s="32">
        <v>3</v>
      </c>
    </row>
    <row r="78" spans="1:19" ht="12">
      <c r="A78" s="4" t="s">
        <v>202</v>
      </c>
      <c r="B78" s="32">
        <v>1</v>
      </c>
      <c r="C78" s="32">
        <v>2</v>
      </c>
      <c r="D78" s="32">
        <v>2</v>
      </c>
      <c r="E78" s="32">
        <v>2</v>
      </c>
      <c r="F78" s="32">
        <v>2</v>
      </c>
      <c r="G78" s="32">
        <v>1</v>
      </c>
      <c r="H78" s="32">
        <v>2</v>
      </c>
      <c r="I78" s="32">
        <v>2</v>
      </c>
      <c r="J78" s="32">
        <v>1</v>
      </c>
      <c r="K78" s="32">
        <v>1</v>
      </c>
      <c r="L78" s="32">
        <v>2</v>
      </c>
      <c r="M78" s="32">
        <v>1</v>
      </c>
      <c r="N78" s="32">
        <v>1</v>
      </c>
      <c r="O78" s="32">
        <v>1</v>
      </c>
      <c r="P78" s="32">
        <v>1</v>
      </c>
      <c r="Q78" s="32">
        <v>1</v>
      </c>
      <c r="R78" s="32">
        <v>2</v>
      </c>
      <c r="S78" s="32">
        <v>2</v>
      </c>
    </row>
    <row r="79" spans="1:8" ht="12">
      <c r="A79" s="10" t="s">
        <v>203</v>
      </c>
      <c r="B79" s="30" t="s">
        <v>30</v>
      </c>
      <c r="H79" s="30" t="s">
        <v>30</v>
      </c>
    </row>
    <row r="80" spans="1:19" ht="12">
      <c r="A80" s="4" t="s">
        <v>177</v>
      </c>
      <c r="B80" s="32">
        <v>3</v>
      </c>
      <c r="C80" s="32">
        <v>3</v>
      </c>
      <c r="D80" s="32">
        <v>3</v>
      </c>
      <c r="E80" s="32">
        <v>2</v>
      </c>
      <c r="F80" s="32">
        <v>2</v>
      </c>
      <c r="G80" s="32">
        <v>3</v>
      </c>
      <c r="H80" s="32">
        <v>4</v>
      </c>
      <c r="I80" s="32">
        <v>2</v>
      </c>
      <c r="J80" s="32">
        <v>1</v>
      </c>
      <c r="K80" s="32">
        <v>4</v>
      </c>
      <c r="L80" s="32">
        <v>2</v>
      </c>
      <c r="M80" s="32">
        <v>4</v>
      </c>
      <c r="N80" s="32">
        <v>3</v>
      </c>
      <c r="O80" s="32">
        <v>3</v>
      </c>
      <c r="P80" s="32">
        <v>1</v>
      </c>
      <c r="Q80" s="32">
        <v>4</v>
      </c>
      <c r="R80" s="32">
        <v>3</v>
      </c>
      <c r="S80" s="32">
        <v>3</v>
      </c>
    </row>
    <row r="81" spans="1:19" ht="12">
      <c r="A81" s="4" t="s">
        <v>178</v>
      </c>
      <c r="B81" s="32">
        <v>3</v>
      </c>
      <c r="C81" s="32">
        <v>2</v>
      </c>
      <c r="D81" s="32">
        <v>4</v>
      </c>
      <c r="E81" s="32">
        <v>3</v>
      </c>
      <c r="F81" s="32">
        <v>2</v>
      </c>
      <c r="G81" s="32">
        <v>3</v>
      </c>
      <c r="H81" s="32">
        <v>3</v>
      </c>
      <c r="I81" s="32">
        <v>2</v>
      </c>
      <c r="J81" s="32">
        <v>3</v>
      </c>
      <c r="K81" s="32">
        <v>4</v>
      </c>
      <c r="L81" s="32">
        <v>3</v>
      </c>
      <c r="M81" s="32">
        <v>3</v>
      </c>
      <c r="N81" s="32">
        <v>3</v>
      </c>
      <c r="O81" s="32">
        <v>3</v>
      </c>
      <c r="P81" s="32">
        <v>2</v>
      </c>
      <c r="Q81" s="32">
        <v>4</v>
      </c>
      <c r="R81" s="32">
        <v>4</v>
      </c>
      <c r="S81" s="32">
        <v>3</v>
      </c>
    </row>
    <row r="82" spans="1:19" ht="12">
      <c r="A82" s="4" t="s">
        <v>179</v>
      </c>
      <c r="B82" s="32">
        <v>4</v>
      </c>
      <c r="C82" s="32">
        <v>3</v>
      </c>
      <c r="D82" s="32">
        <v>4</v>
      </c>
      <c r="E82" s="32">
        <v>4</v>
      </c>
      <c r="F82" s="32">
        <v>4</v>
      </c>
      <c r="G82" s="32">
        <v>3</v>
      </c>
      <c r="H82" s="32">
        <v>4</v>
      </c>
      <c r="I82" s="32">
        <v>3</v>
      </c>
      <c r="J82" s="32">
        <v>3</v>
      </c>
      <c r="K82" s="32">
        <v>3</v>
      </c>
      <c r="L82" s="32">
        <v>3</v>
      </c>
      <c r="M82" s="32">
        <v>4</v>
      </c>
      <c r="N82" s="32">
        <v>4</v>
      </c>
      <c r="O82" s="32">
        <v>4</v>
      </c>
      <c r="P82" s="32">
        <v>3</v>
      </c>
      <c r="Q82" s="32">
        <v>3</v>
      </c>
      <c r="R82" s="32">
        <v>4</v>
      </c>
      <c r="S82" s="32">
        <v>4</v>
      </c>
    </row>
    <row r="83" spans="1:19" ht="12">
      <c r="A83" s="4" t="s">
        <v>180</v>
      </c>
      <c r="B83" s="32">
        <v>4</v>
      </c>
      <c r="C83" s="32">
        <v>4</v>
      </c>
      <c r="D83" s="32">
        <v>4</v>
      </c>
      <c r="E83" s="32">
        <v>4</v>
      </c>
      <c r="F83" s="32">
        <v>3</v>
      </c>
      <c r="G83" s="32">
        <v>4</v>
      </c>
      <c r="H83" s="32">
        <v>4</v>
      </c>
      <c r="I83" s="32">
        <v>3</v>
      </c>
      <c r="J83" s="32">
        <v>3</v>
      </c>
      <c r="K83" s="32">
        <v>4</v>
      </c>
      <c r="L83" s="32">
        <v>3</v>
      </c>
      <c r="M83" s="32">
        <v>4</v>
      </c>
      <c r="N83" s="32">
        <v>4</v>
      </c>
      <c r="O83" s="32">
        <v>3</v>
      </c>
      <c r="P83" s="32">
        <v>4</v>
      </c>
      <c r="Q83" s="32">
        <v>2</v>
      </c>
      <c r="R83" s="32">
        <v>4</v>
      </c>
      <c r="S83" s="32">
        <v>4</v>
      </c>
    </row>
    <row r="84" spans="1:19" ht="12">
      <c r="A84" s="4" t="s">
        <v>181</v>
      </c>
      <c r="B84" s="32">
        <v>3</v>
      </c>
      <c r="C84" s="32">
        <v>3</v>
      </c>
      <c r="D84" s="32">
        <v>4</v>
      </c>
      <c r="E84" s="32">
        <v>3</v>
      </c>
      <c r="F84" s="32">
        <v>3</v>
      </c>
      <c r="G84" s="32">
        <v>3</v>
      </c>
      <c r="H84" s="32">
        <v>4</v>
      </c>
      <c r="I84" s="32">
        <v>2</v>
      </c>
      <c r="J84" s="32">
        <v>3</v>
      </c>
      <c r="K84" s="32">
        <v>4</v>
      </c>
      <c r="L84" s="32">
        <v>2</v>
      </c>
      <c r="M84" s="32">
        <v>4</v>
      </c>
      <c r="N84" s="32">
        <v>4</v>
      </c>
      <c r="O84" s="32">
        <v>4</v>
      </c>
      <c r="P84" s="32">
        <v>3</v>
      </c>
      <c r="Q84" s="32">
        <v>2</v>
      </c>
      <c r="R84" s="32">
        <v>3</v>
      </c>
      <c r="S84" s="32">
        <v>3</v>
      </c>
    </row>
    <row r="85" spans="1:19" ht="12">
      <c r="A85" s="4" t="s">
        <v>182</v>
      </c>
      <c r="B85" s="32">
        <v>2</v>
      </c>
      <c r="C85" s="32">
        <v>3</v>
      </c>
      <c r="D85" s="32">
        <v>3</v>
      </c>
      <c r="E85" s="32">
        <v>3</v>
      </c>
      <c r="F85" s="32">
        <v>1</v>
      </c>
      <c r="G85" s="32">
        <v>2</v>
      </c>
      <c r="H85" s="32">
        <v>2</v>
      </c>
      <c r="I85" s="32">
        <v>3</v>
      </c>
      <c r="J85" s="32">
        <v>2</v>
      </c>
      <c r="K85" s="32">
        <v>2</v>
      </c>
      <c r="L85" s="32">
        <v>3</v>
      </c>
      <c r="M85" s="32">
        <v>3</v>
      </c>
      <c r="N85" s="32">
        <v>2</v>
      </c>
      <c r="O85" s="32">
        <v>2</v>
      </c>
      <c r="P85" s="32">
        <v>3</v>
      </c>
      <c r="Q85" s="32">
        <v>3</v>
      </c>
      <c r="R85" s="32">
        <v>3</v>
      </c>
      <c r="S85" s="32">
        <v>3</v>
      </c>
    </row>
    <row r="86" spans="1:19" ht="12">
      <c r="A86" s="4" t="s">
        <v>183</v>
      </c>
      <c r="B86" s="32">
        <v>3</v>
      </c>
      <c r="C86" s="32">
        <v>4</v>
      </c>
      <c r="D86" s="32">
        <v>4</v>
      </c>
      <c r="E86" s="32">
        <v>4</v>
      </c>
      <c r="F86" s="32">
        <v>2</v>
      </c>
      <c r="G86" s="32">
        <v>4</v>
      </c>
      <c r="H86" s="32">
        <v>2</v>
      </c>
      <c r="I86" s="32">
        <v>3</v>
      </c>
      <c r="J86" s="32">
        <v>4</v>
      </c>
      <c r="K86" s="32">
        <v>4</v>
      </c>
      <c r="L86" s="32">
        <v>3</v>
      </c>
      <c r="M86" s="32">
        <v>4</v>
      </c>
      <c r="N86" s="32">
        <v>3</v>
      </c>
      <c r="O86" s="32">
        <v>3</v>
      </c>
      <c r="P86" s="32">
        <v>4</v>
      </c>
      <c r="Q86" s="32">
        <v>4</v>
      </c>
      <c r="R86" s="32">
        <v>4</v>
      </c>
      <c r="S86" s="32">
        <v>4</v>
      </c>
    </row>
    <row r="87" spans="1:19" ht="12">
      <c r="A87" s="4" t="s">
        <v>184</v>
      </c>
      <c r="B87" s="32">
        <v>4</v>
      </c>
      <c r="C87" s="32">
        <v>3</v>
      </c>
      <c r="D87" s="32">
        <v>4</v>
      </c>
      <c r="E87" s="32">
        <v>4</v>
      </c>
      <c r="F87" s="32">
        <v>3</v>
      </c>
      <c r="G87" s="32">
        <v>4</v>
      </c>
      <c r="H87" s="32">
        <v>2</v>
      </c>
      <c r="I87" s="32">
        <v>4</v>
      </c>
      <c r="J87" s="32">
        <v>2</v>
      </c>
      <c r="K87" s="32">
        <v>2</v>
      </c>
      <c r="L87" s="32">
        <v>3</v>
      </c>
      <c r="M87" s="32">
        <v>2</v>
      </c>
      <c r="N87" s="32">
        <v>3</v>
      </c>
      <c r="O87" s="32">
        <v>3</v>
      </c>
      <c r="P87" s="32">
        <v>3</v>
      </c>
      <c r="Q87" s="32">
        <v>2</v>
      </c>
      <c r="R87" s="32">
        <v>2</v>
      </c>
      <c r="S87" s="32">
        <v>4</v>
      </c>
    </row>
    <row r="88" spans="1:19" ht="12">
      <c r="A88" s="4" t="s">
        <v>185</v>
      </c>
      <c r="B88" s="32">
        <v>4</v>
      </c>
      <c r="C88" s="32">
        <v>4</v>
      </c>
      <c r="D88" s="32">
        <v>3</v>
      </c>
      <c r="E88" s="32">
        <v>2</v>
      </c>
      <c r="F88" s="32">
        <v>3</v>
      </c>
      <c r="G88" s="32">
        <v>2</v>
      </c>
      <c r="H88" s="32">
        <v>4</v>
      </c>
      <c r="I88" s="32">
        <v>4</v>
      </c>
      <c r="J88" s="32">
        <v>3</v>
      </c>
      <c r="K88" s="32">
        <v>2</v>
      </c>
      <c r="L88" s="32">
        <v>2</v>
      </c>
      <c r="M88" s="32">
        <v>3</v>
      </c>
      <c r="N88" s="32">
        <v>2</v>
      </c>
      <c r="O88" s="32">
        <v>4</v>
      </c>
      <c r="P88" s="32">
        <v>2</v>
      </c>
      <c r="Q88" s="32">
        <v>4</v>
      </c>
      <c r="R88" s="32">
        <v>2</v>
      </c>
      <c r="S88" s="32">
        <v>3</v>
      </c>
    </row>
    <row r="89" spans="1:19" ht="12">
      <c r="A89" s="4" t="s">
        <v>186</v>
      </c>
      <c r="B89" s="32">
        <v>4</v>
      </c>
      <c r="C89" s="32">
        <v>4</v>
      </c>
      <c r="D89" s="32">
        <v>4</v>
      </c>
      <c r="E89" s="32">
        <v>4</v>
      </c>
      <c r="F89" s="32">
        <v>3</v>
      </c>
      <c r="G89" s="32">
        <v>4</v>
      </c>
      <c r="H89" s="32">
        <v>4</v>
      </c>
      <c r="I89" s="32">
        <v>4</v>
      </c>
      <c r="J89" s="32">
        <v>4</v>
      </c>
      <c r="K89" s="32">
        <v>4</v>
      </c>
      <c r="L89" s="32">
        <v>4</v>
      </c>
      <c r="M89" s="32">
        <v>3</v>
      </c>
      <c r="N89" s="32">
        <v>3</v>
      </c>
      <c r="O89" s="32">
        <v>4</v>
      </c>
      <c r="P89" s="32">
        <v>2</v>
      </c>
      <c r="Q89" s="32">
        <v>3</v>
      </c>
      <c r="R89" s="32">
        <v>4</v>
      </c>
      <c r="S89" s="32">
        <v>3</v>
      </c>
    </row>
    <row r="90" spans="1:19" ht="12">
      <c r="A90" s="4" t="s">
        <v>187</v>
      </c>
      <c r="B90" s="32">
        <v>3</v>
      </c>
      <c r="C90" s="32">
        <v>4</v>
      </c>
      <c r="D90" s="32">
        <v>4</v>
      </c>
      <c r="E90" s="32">
        <v>3</v>
      </c>
      <c r="F90" s="32">
        <v>3</v>
      </c>
      <c r="G90" s="32">
        <v>3</v>
      </c>
      <c r="H90" s="32">
        <v>4</v>
      </c>
      <c r="I90" s="32">
        <v>3</v>
      </c>
      <c r="J90" s="32">
        <v>3</v>
      </c>
      <c r="K90" s="32">
        <v>3</v>
      </c>
      <c r="L90" s="32">
        <v>4</v>
      </c>
      <c r="M90" s="32">
        <v>3</v>
      </c>
      <c r="N90" s="32">
        <v>4</v>
      </c>
      <c r="O90" s="32">
        <v>4</v>
      </c>
      <c r="P90" s="32">
        <v>2</v>
      </c>
      <c r="Q90" s="32">
        <v>3</v>
      </c>
      <c r="R90" s="32">
        <v>4</v>
      </c>
      <c r="S90" s="32">
        <v>3</v>
      </c>
    </row>
    <row r="91" spans="1:19" ht="12">
      <c r="A91" s="4" t="s">
        <v>188</v>
      </c>
      <c r="B91" s="32">
        <v>3</v>
      </c>
      <c r="C91" s="32">
        <v>4</v>
      </c>
      <c r="D91" s="32">
        <v>4</v>
      </c>
      <c r="E91" s="32">
        <v>3</v>
      </c>
      <c r="F91" s="32">
        <v>3</v>
      </c>
      <c r="G91" s="32">
        <v>3</v>
      </c>
      <c r="H91" s="32">
        <v>4</v>
      </c>
      <c r="I91" s="32">
        <v>3</v>
      </c>
      <c r="J91" s="32">
        <v>3</v>
      </c>
      <c r="K91" s="32">
        <v>4</v>
      </c>
      <c r="L91" s="32">
        <v>4</v>
      </c>
      <c r="M91" s="32">
        <v>4</v>
      </c>
      <c r="N91" s="32">
        <v>3</v>
      </c>
      <c r="O91" s="32">
        <v>3</v>
      </c>
      <c r="P91" s="32">
        <v>2</v>
      </c>
      <c r="Q91" s="32">
        <v>3</v>
      </c>
      <c r="R91" s="32">
        <v>3</v>
      </c>
      <c r="S91" s="32">
        <v>3</v>
      </c>
    </row>
    <row r="92" spans="1:19" ht="12">
      <c r="A92" s="4" t="s">
        <v>189</v>
      </c>
      <c r="B92" s="32">
        <v>3</v>
      </c>
      <c r="C92" s="32">
        <v>3</v>
      </c>
      <c r="D92" s="32">
        <v>3</v>
      </c>
      <c r="E92" s="32">
        <v>3</v>
      </c>
      <c r="F92" s="32">
        <v>3</v>
      </c>
      <c r="G92" s="32">
        <v>2</v>
      </c>
      <c r="H92" s="32">
        <v>3</v>
      </c>
      <c r="I92" s="32">
        <v>2</v>
      </c>
      <c r="J92" s="32">
        <v>3</v>
      </c>
      <c r="K92" s="32">
        <v>3</v>
      </c>
      <c r="L92" s="32">
        <v>4</v>
      </c>
      <c r="M92" s="32">
        <v>3</v>
      </c>
      <c r="N92" s="32">
        <v>3</v>
      </c>
      <c r="O92" s="32">
        <v>2</v>
      </c>
      <c r="P92" s="32">
        <v>1</v>
      </c>
      <c r="Q92" s="32">
        <v>3</v>
      </c>
      <c r="R92" s="32">
        <v>3</v>
      </c>
      <c r="S92" s="32">
        <v>3</v>
      </c>
    </row>
    <row r="93" spans="1:19" ht="12">
      <c r="A93" s="4" t="s">
        <v>190</v>
      </c>
      <c r="B93" s="32">
        <v>3</v>
      </c>
      <c r="C93" s="32">
        <v>3</v>
      </c>
      <c r="D93" s="32">
        <v>2</v>
      </c>
      <c r="E93" s="32">
        <v>3</v>
      </c>
      <c r="F93" s="32">
        <v>2</v>
      </c>
      <c r="G93" s="32">
        <v>1</v>
      </c>
      <c r="H93" s="32">
        <v>2</v>
      </c>
      <c r="I93" s="32">
        <v>3</v>
      </c>
      <c r="J93" s="32">
        <v>3</v>
      </c>
      <c r="K93" s="32">
        <v>4</v>
      </c>
      <c r="L93" s="32">
        <v>4</v>
      </c>
      <c r="M93" s="32">
        <v>1</v>
      </c>
      <c r="N93" s="32">
        <v>2</v>
      </c>
      <c r="O93" s="32">
        <v>3</v>
      </c>
      <c r="P93" s="32">
        <v>1</v>
      </c>
      <c r="Q93" s="32">
        <v>3</v>
      </c>
      <c r="R93" s="32">
        <v>2</v>
      </c>
      <c r="S93" s="32">
        <v>3</v>
      </c>
    </row>
    <row r="94" spans="1:19" ht="12">
      <c r="A94" s="4" t="s">
        <v>191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1</v>
      </c>
      <c r="H94" s="32">
        <v>3</v>
      </c>
      <c r="I94" s="32">
        <v>1</v>
      </c>
      <c r="J94" s="32">
        <v>2</v>
      </c>
      <c r="K94" s="32"/>
      <c r="L94" s="32"/>
      <c r="M94" s="32">
        <v>4</v>
      </c>
      <c r="N94" s="32">
        <v>2</v>
      </c>
      <c r="O94" s="32">
        <v>3</v>
      </c>
      <c r="P94" s="32">
        <v>1</v>
      </c>
      <c r="Q94" s="32">
        <v>3</v>
      </c>
      <c r="R94" s="32">
        <v>3</v>
      </c>
      <c r="S94" s="32">
        <v>3</v>
      </c>
    </row>
    <row r="95" spans="1:19" ht="12">
      <c r="A95" s="4" t="s">
        <v>192</v>
      </c>
      <c r="B95" s="32">
        <v>4</v>
      </c>
      <c r="C95" s="32">
        <v>4</v>
      </c>
      <c r="D95" s="32">
        <v>4</v>
      </c>
      <c r="E95" s="32">
        <v>3</v>
      </c>
      <c r="F95" s="32">
        <v>4</v>
      </c>
      <c r="G95" s="32">
        <v>3</v>
      </c>
      <c r="H95" s="32">
        <v>4</v>
      </c>
      <c r="I95" s="32">
        <v>4</v>
      </c>
      <c r="J95" s="32">
        <v>3</v>
      </c>
      <c r="K95" s="32">
        <v>3</v>
      </c>
      <c r="L95" s="32">
        <v>2</v>
      </c>
      <c r="M95" s="32">
        <v>3</v>
      </c>
      <c r="N95" s="32">
        <v>4</v>
      </c>
      <c r="O95" s="32">
        <v>3</v>
      </c>
      <c r="P95" s="32">
        <v>3</v>
      </c>
      <c r="Q95" s="32">
        <v>4</v>
      </c>
      <c r="R95" s="32">
        <v>3</v>
      </c>
      <c r="S95" s="32">
        <v>3</v>
      </c>
    </row>
    <row r="96" spans="1:19" ht="12">
      <c r="A96" s="4" t="s">
        <v>193</v>
      </c>
      <c r="B96" s="32">
        <v>3</v>
      </c>
      <c r="C96" s="32">
        <v>4</v>
      </c>
      <c r="D96" s="32">
        <v>4</v>
      </c>
      <c r="E96" s="32">
        <v>4</v>
      </c>
      <c r="F96" s="32">
        <v>3</v>
      </c>
      <c r="G96" s="32">
        <v>3</v>
      </c>
      <c r="H96" s="32">
        <v>4</v>
      </c>
      <c r="I96" s="32">
        <v>4</v>
      </c>
      <c r="J96" s="32">
        <v>3</v>
      </c>
      <c r="K96" s="32">
        <v>2</v>
      </c>
      <c r="L96" s="32">
        <v>4</v>
      </c>
      <c r="M96" s="32">
        <v>2</v>
      </c>
      <c r="N96" s="32">
        <v>4</v>
      </c>
      <c r="O96" s="32">
        <v>3</v>
      </c>
      <c r="P96" s="32">
        <v>2</v>
      </c>
      <c r="Q96" s="32">
        <v>4</v>
      </c>
      <c r="R96" s="32">
        <v>2</v>
      </c>
      <c r="S96" s="32">
        <v>4</v>
      </c>
    </row>
    <row r="97" spans="1:19" ht="12">
      <c r="A97" s="4" t="s">
        <v>194</v>
      </c>
      <c r="B97" s="32">
        <v>2</v>
      </c>
      <c r="C97" s="32">
        <v>4</v>
      </c>
      <c r="D97" s="32">
        <v>3</v>
      </c>
      <c r="E97" s="32">
        <v>4</v>
      </c>
      <c r="F97" s="32">
        <v>3</v>
      </c>
      <c r="G97" s="32">
        <v>2</v>
      </c>
      <c r="H97" s="32">
        <v>4</v>
      </c>
      <c r="I97" s="32">
        <v>3</v>
      </c>
      <c r="J97" s="32">
        <v>3</v>
      </c>
      <c r="K97" s="32">
        <v>2</v>
      </c>
      <c r="L97" s="32">
        <v>3</v>
      </c>
      <c r="M97" s="32">
        <v>2</v>
      </c>
      <c r="N97" s="32">
        <v>3</v>
      </c>
      <c r="O97" s="32">
        <v>3</v>
      </c>
      <c r="P97" s="32">
        <v>4</v>
      </c>
      <c r="Q97" s="32">
        <v>4</v>
      </c>
      <c r="R97" s="32">
        <v>3</v>
      </c>
      <c r="S97" s="32">
        <v>4</v>
      </c>
    </row>
    <row r="98" spans="1:19" ht="12">
      <c r="A98" s="4" t="s">
        <v>195</v>
      </c>
      <c r="B98" s="32">
        <v>2</v>
      </c>
      <c r="C98" s="32">
        <v>3</v>
      </c>
      <c r="D98" s="32">
        <v>3</v>
      </c>
      <c r="E98" s="32">
        <v>2</v>
      </c>
      <c r="F98" s="32">
        <v>4</v>
      </c>
      <c r="G98" s="32">
        <v>2</v>
      </c>
      <c r="H98" s="32">
        <v>3</v>
      </c>
      <c r="I98" s="32">
        <v>3</v>
      </c>
      <c r="J98" s="32">
        <v>2</v>
      </c>
      <c r="K98" s="32">
        <v>3</v>
      </c>
      <c r="L98" s="32">
        <v>3</v>
      </c>
      <c r="M98" s="32">
        <v>2</v>
      </c>
      <c r="N98" s="32">
        <v>3</v>
      </c>
      <c r="O98" s="32">
        <v>2</v>
      </c>
      <c r="P98" s="32">
        <v>2</v>
      </c>
      <c r="Q98" s="32">
        <v>4</v>
      </c>
      <c r="R98" s="32">
        <v>2</v>
      </c>
      <c r="S98" s="32">
        <v>2</v>
      </c>
    </row>
    <row r="99" spans="1:19" ht="12">
      <c r="A99" s="4" t="s">
        <v>196</v>
      </c>
      <c r="B99" s="32">
        <v>1</v>
      </c>
      <c r="C99" s="32">
        <v>2</v>
      </c>
      <c r="D99" s="32">
        <v>3</v>
      </c>
      <c r="E99" s="32">
        <v>2</v>
      </c>
      <c r="F99" s="32">
        <v>3</v>
      </c>
      <c r="G99" s="32">
        <v>1</v>
      </c>
      <c r="H99" s="32">
        <v>2</v>
      </c>
      <c r="I99" s="32">
        <v>2</v>
      </c>
      <c r="J99" s="32">
        <v>1</v>
      </c>
      <c r="K99" s="32">
        <v>4</v>
      </c>
      <c r="L99" s="32">
        <v>4</v>
      </c>
      <c r="M99" s="32">
        <v>2</v>
      </c>
      <c r="N99" s="32">
        <v>3</v>
      </c>
      <c r="O99" s="32">
        <v>2</v>
      </c>
      <c r="P99" s="32">
        <v>4</v>
      </c>
      <c r="Q99" s="32">
        <v>1</v>
      </c>
      <c r="R99" s="32">
        <v>2</v>
      </c>
      <c r="S99" s="32">
        <v>3</v>
      </c>
    </row>
    <row r="100" spans="1:19" ht="12">
      <c r="A100" s="4" t="s">
        <v>197</v>
      </c>
      <c r="B100" s="32">
        <v>3</v>
      </c>
      <c r="C100" s="32">
        <v>3</v>
      </c>
      <c r="D100" s="32">
        <v>4</v>
      </c>
      <c r="E100" s="32">
        <v>4</v>
      </c>
      <c r="F100" s="32">
        <v>4</v>
      </c>
      <c r="G100" s="32">
        <v>4</v>
      </c>
      <c r="H100" s="32">
        <v>3</v>
      </c>
      <c r="I100" s="32">
        <v>3</v>
      </c>
      <c r="J100" s="32">
        <v>2</v>
      </c>
      <c r="K100" s="32">
        <v>3</v>
      </c>
      <c r="L100" s="32">
        <v>3</v>
      </c>
      <c r="M100" s="32">
        <v>2</v>
      </c>
      <c r="N100" s="32">
        <v>3</v>
      </c>
      <c r="O100" s="32">
        <v>3</v>
      </c>
      <c r="P100" s="32">
        <v>3</v>
      </c>
      <c r="Q100" s="32">
        <v>1</v>
      </c>
      <c r="R100" s="32">
        <v>4</v>
      </c>
      <c r="S100" s="32">
        <v>3</v>
      </c>
    </row>
    <row r="101" spans="1:19" ht="12">
      <c r="A101" s="4" t="s">
        <v>198</v>
      </c>
      <c r="B101" s="32">
        <v>3</v>
      </c>
      <c r="C101" s="32">
        <v>3</v>
      </c>
      <c r="D101" s="32">
        <v>4</v>
      </c>
      <c r="E101" s="32">
        <v>3</v>
      </c>
      <c r="F101" s="32">
        <v>3</v>
      </c>
      <c r="G101" s="32">
        <v>2</v>
      </c>
      <c r="H101" s="32">
        <v>3</v>
      </c>
      <c r="I101" s="32">
        <v>3</v>
      </c>
      <c r="J101" s="32">
        <v>3</v>
      </c>
      <c r="K101" s="32">
        <v>3</v>
      </c>
      <c r="L101" s="32">
        <v>3</v>
      </c>
      <c r="M101" s="32">
        <v>3</v>
      </c>
      <c r="N101" s="32">
        <v>3</v>
      </c>
      <c r="O101" s="32">
        <v>2</v>
      </c>
      <c r="P101" s="32">
        <v>1</v>
      </c>
      <c r="Q101" s="32">
        <v>1</v>
      </c>
      <c r="R101" s="32">
        <v>3</v>
      </c>
      <c r="S101" s="32">
        <v>2</v>
      </c>
    </row>
    <row r="102" spans="1:19" ht="12">
      <c r="A102" s="4" t="s">
        <v>199</v>
      </c>
      <c r="B102" s="32">
        <v>1</v>
      </c>
      <c r="C102" s="32">
        <v>1</v>
      </c>
      <c r="D102" s="32">
        <v>2</v>
      </c>
      <c r="E102" s="32">
        <v>1</v>
      </c>
      <c r="F102" s="32">
        <v>0</v>
      </c>
      <c r="G102" s="32">
        <v>1</v>
      </c>
      <c r="H102" s="32">
        <v>3</v>
      </c>
      <c r="I102" s="32">
        <v>2</v>
      </c>
      <c r="J102" s="32">
        <v>3</v>
      </c>
      <c r="K102" s="32">
        <v>3</v>
      </c>
      <c r="L102" s="32">
        <v>3</v>
      </c>
      <c r="M102" s="32">
        <v>2</v>
      </c>
      <c r="N102" s="32">
        <v>4</v>
      </c>
      <c r="O102" s="32">
        <v>2</v>
      </c>
      <c r="P102" s="32">
        <v>4</v>
      </c>
      <c r="Q102" s="32">
        <v>3</v>
      </c>
      <c r="R102" s="32">
        <v>2</v>
      </c>
      <c r="S102" s="32">
        <v>2</v>
      </c>
    </row>
    <row r="103" spans="1:19" ht="12">
      <c r="A103" s="4" t="s">
        <v>200</v>
      </c>
      <c r="B103" s="32">
        <v>3</v>
      </c>
      <c r="C103" s="32">
        <v>4</v>
      </c>
      <c r="D103" s="32">
        <v>3</v>
      </c>
      <c r="E103" s="32">
        <v>3</v>
      </c>
      <c r="F103" s="32">
        <v>3</v>
      </c>
      <c r="G103" s="32">
        <v>3</v>
      </c>
      <c r="H103" s="32">
        <v>4</v>
      </c>
      <c r="I103" s="32">
        <v>3</v>
      </c>
      <c r="J103" s="32">
        <v>4</v>
      </c>
      <c r="K103" s="32">
        <v>3</v>
      </c>
      <c r="L103" s="32">
        <v>4</v>
      </c>
      <c r="M103" s="32">
        <v>3</v>
      </c>
      <c r="N103" s="32">
        <v>4</v>
      </c>
      <c r="O103" s="32">
        <v>3</v>
      </c>
      <c r="P103" s="32">
        <v>1</v>
      </c>
      <c r="Q103" s="32">
        <v>3</v>
      </c>
      <c r="R103" s="32">
        <v>3</v>
      </c>
      <c r="S103" s="32">
        <v>3</v>
      </c>
    </row>
    <row r="104" spans="1:19" ht="12">
      <c r="A104" s="4" t="s">
        <v>201</v>
      </c>
      <c r="B104" s="32">
        <v>2</v>
      </c>
      <c r="C104" s="32">
        <v>3</v>
      </c>
      <c r="D104" s="32">
        <v>3</v>
      </c>
      <c r="E104" s="32">
        <v>3</v>
      </c>
      <c r="F104" s="32">
        <v>3</v>
      </c>
      <c r="G104" s="32">
        <v>4</v>
      </c>
      <c r="H104" s="32">
        <v>3</v>
      </c>
      <c r="I104" s="32">
        <v>3</v>
      </c>
      <c r="J104" s="32">
        <v>3</v>
      </c>
      <c r="K104" s="32">
        <v>3</v>
      </c>
      <c r="L104" s="32">
        <v>3</v>
      </c>
      <c r="M104" s="32">
        <v>3</v>
      </c>
      <c r="N104" s="32">
        <v>4</v>
      </c>
      <c r="O104" s="32">
        <v>2</v>
      </c>
      <c r="P104" s="32">
        <v>2</v>
      </c>
      <c r="Q104" s="32">
        <v>3</v>
      </c>
      <c r="R104" s="32">
        <v>2</v>
      </c>
      <c r="S104" s="32">
        <v>3</v>
      </c>
    </row>
    <row r="105" spans="1:19" ht="12">
      <c r="A105" s="4" t="s">
        <v>202</v>
      </c>
      <c r="B105" s="32">
        <v>1</v>
      </c>
      <c r="C105" s="32">
        <v>4</v>
      </c>
      <c r="D105" s="32">
        <v>3</v>
      </c>
      <c r="E105" s="32">
        <v>2</v>
      </c>
      <c r="F105" s="32">
        <v>3</v>
      </c>
      <c r="G105" s="32">
        <v>2</v>
      </c>
      <c r="H105" s="32">
        <v>2</v>
      </c>
      <c r="I105" s="32">
        <v>2</v>
      </c>
      <c r="J105" s="32">
        <v>2</v>
      </c>
      <c r="K105" s="32">
        <v>2</v>
      </c>
      <c r="L105" s="32">
        <v>3</v>
      </c>
      <c r="M105" s="32">
        <v>1</v>
      </c>
      <c r="N105" s="32">
        <v>4</v>
      </c>
      <c r="O105" s="32">
        <v>3</v>
      </c>
      <c r="P105" s="32">
        <v>1</v>
      </c>
      <c r="Q105" s="32">
        <v>4</v>
      </c>
      <c r="R105" s="32">
        <v>3</v>
      </c>
      <c r="S105" s="32">
        <v>3</v>
      </c>
    </row>
    <row r="106" spans="1:8" ht="12">
      <c r="A106" s="10" t="s">
        <v>204</v>
      </c>
      <c r="B106" s="30" t="s">
        <v>30</v>
      </c>
      <c r="H106" s="30" t="s">
        <v>30</v>
      </c>
    </row>
    <row r="107" spans="1:19" ht="12">
      <c r="A107" s="4" t="s">
        <v>205</v>
      </c>
      <c r="B107" s="32">
        <v>3</v>
      </c>
      <c r="C107" s="32">
        <v>3</v>
      </c>
      <c r="D107" s="32">
        <v>3</v>
      </c>
      <c r="E107" s="32">
        <v>3</v>
      </c>
      <c r="F107" s="32">
        <v>2</v>
      </c>
      <c r="G107" s="32">
        <v>3</v>
      </c>
      <c r="H107" s="32">
        <v>4</v>
      </c>
      <c r="I107" s="32">
        <v>3</v>
      </c>
      <c r="J107" s="32">
        <v>3</v>
      </c>
      <c r="K107" s="32">
        <v>3</v>
      </c>
      <c r="L107" s="32">
        <v>3</v>
      </c>
      <c r="M107" s="32">
        <v>3</v>
      </c>
      <c r="N107" s="32">
        <v>3</v>
      </c>
      <c r="O107" s="32">
        <v>3</v>
      </c>
      <c r="P107" s="32">
        <v>2</v>
      </c>
      <c r="Q107" s="32">
        <v>3</v>
      </c>
      <c r="R107" s="32">
        <v>2</v>
      </c>
      <c r="S107" s="32">
        <v>2</v>
      </c>
    </row>
    <row r="108" spans="1:19" ht="12">
      <c r="A108" s="4" t="s">
        <v>206</v>
      </c>
      <c r="B108" s="32">
        <v>3</v>
      </c>
      <c r="C108" s="32">
        <v>3</v>
      </c>
      <c r="D108" s="32">
        <v>4</v>
      </c>
      <c r="E108" s="32">
        <v>2</v>
      </c>
      <c r="F108" s="32">
        <v>3</v>
      </c>
      <c r="G108" s="32">
        <v>2</v>
      </c>
      <c r="H108" s="32">
        <v>4</v>
      </c>
      <c r="I108" s="32">
        <v>3</v>
      </c>
      <c r="J108" s="32">
        <v>3</v>
      </c>
      <c r="K108" s="32">
        <v>3</v>
      </c>
      <c r="L108" s="32">
        <v>1</v>
      </c>
      <c r="M108" s="32">
        <v>3</v>
      </c>
      <c r="N108" s="32">
        <v>3</v>
      </c>
      <c r="O108" s="32">
        <v>4</v>
      </c>
      <c r="P108" s="32">
        <v>3</v>
      </c>
      <c r="Q108" s="32">
        <v>4</v>
      </c>
      <c r="R108" s="32">
        <v>3</v>
      </c>
      <c r="S108" s="32">
        <v>3</v>
      </c>
    </row>
    <row r="109" spans="1:19" ht="12">
      <c r="A109" s="4" t="s">
        <v>207</v>
      </c>
      <c r="B109" s="32">
        <v>4</v>
      </c>
      <c r="C109" s="32">
        <v>4</v>
      </c>
      <c r="D109" s="32">
        <v>3</v>
      </c>
      <c r="E109" s="32">
        <v>2</v>
      </c>
      <c r="F109" s="32">
        <v>3</v>
      </c>
      <c r="G109" s="32">
        <v>4</v>
      </c>
      <c r="H109" s="32">
        <v>3</v>
      </c>
      <c r="I109" s="32">
        <v>3</v>
      </c>
      <c r="J109" s="32">
        <v>3</v>
      </c>
      <c r="K109" s="32">
        <v>3</v>
      </c>
      <c r="L109" s="32">
        <v>3</v>
      </c>
      <c r="M109" s="32">
        <v>2</v>
      </c>
      <c r="N109" s="32">
        <v>3</v>
      </c>
      <c r="O109" s="32">
        <v>4</v>
      </c>
      <c r="P109" s="32">
        <v>1</v>
      </c>
      <c r="Q109" s="32">
        <v>4</v>
      </c>
      <c r="R109" s="32">
        <v>3</v>
      </c>
      <c r="S109" s="32">
        <v>2</v>
      </c>
    </row>
    <row r="110" spans="1:19" ht="12">
      <c r="A110" s="4" t="s">
        <v>208</v>
      </c>
      <c r="B110" s="32">
        <v>4</v>
      </c>
      <c r="C110" s="32">
        <v>4</v>
      </c>
      <c r="D110" s="32">
        <v>3</v>
      </c>
      <c r="E110" s="32">
        <v>3</v>
      </c>
      <c r="F110" s="32">
        <v>3</v>
      </c>
      <c r="G110" s="32">
        <v>3</v>
      </c>
      <c r="H110" s="32">
        <v>3</v>
      </c>
      <c r="I110" s="32">
        <v>3</v>
      </c>
      <c r="J110" s="32">
        <v>3</v>
      </c>
      <c r="K110" s="32">
        <v>3</v>
      </c>
      <c r="L110" s="32">
        <v>2</v>
      </c>
      <c r="M110" s="32">
        <v>3</v>
      </c>
      <c r="N110" s="32">
        <v>4</v>
      </c>
      <c r="O110" s="32">
        <v>4</v>
      </c>
      <c r="P110" s="32">
        <v>2</v>
      </c>
      <c r="Q110" s="32">
        <v>4</v>
      </c>
      <c r="R110" s="32">
        <v>3</v>
      </c>
      <c r="S110" s="32">
        <v>2</v>
      </c>
    </row>
    <row r="111" spans="1:19" ht="12">
      <c r="A111" s="4" t="s">
        <v>209</v>
      </c>
      <c r="B111" s="32">
        <v>3</v>
      </c>
      <c r="C111" s="32">
        <v>4</v>
      </c>
      <c r="D111" s="32">
        <v>3</v>
      </c>
      <c r="E111" s="32">
        <v>3</v>
      </c>
      <c r="F111" s="32">
        <v>2</v>
      </c>
      <c r="G111" s="32">
        <v>2</v>
      </c>
      <c r="H111" s="32">
        <v>3</v>
      </c>
      <c r="I111" s="32">
        <v>3</v>
      </c>
      <c r="J111" s="32">
        <v>2</v>
      </c>
      <c r="K111" s="32">
        <v>2</v>
      </c>
      <c r="L111" s="32">
        <v>1</v>
      </c>
      <c r="M111" s="32">
        <v>3</v>
      </c>
      <c r="N111" s="32">
        <v>3</v>
      </c>
      <c r="O111" s="32">
        <v>3</v>
      </c>
      <c r="P111" s="32">
        <v>2</v>
      </c>
      <c r="Q111" s="32">
        <v>3</v>
      </c>
      <c r="R111" s="32">
        <v>2</v>
      </c>
      <c r="S111" s="32">
        <v>2</v>
      </c>
    </row>
    <row r="112" spans="1:19" ht="12">
      <c r="A112" s="4" t="s">
        <v>210</v>
      </c>
      <c r="B112" s="32">
        <v>3</v>
      </c>
      <c r="C112" s="32">
        <v>4</v>
      </c>
      <c r="D112" s="32">
        <v>4</v>
      </c>
      <c r="E112" s="32">
        <v>3</v>
      </c>
      <c r="F112" s="32">
        <v>3</v>
      </c>
      <c r="G112" s="32">
        <v>2</v>
      </c>
      <c r="H112" s="32">
        <v>4</v>
      </c>
      <c r="I112" s="32">
        <v>3</v>
      </c>
      <c r="J112" s="32">
        <v>4</v>
      </c>
      <c r="K112" s="32">
        <v>3</v>
      </c>
      <c r="L112" s="32">
        <v>2</v>
      </c>
      <c r="M112" s="32">
        <v>3</v>
      </c>
      <c r="N112" s="32">
        <v>4</v>
      </c>
      <c r="O112" s="32">
        <v>4</v>
      </c>
      <c r="P112" s="32">
        <v>3</v>
      </c>
      <c r="Q112" s="32">
        <v>4</v>
      </c>
      <c r="R112" s="32">
        <v>3</v>
      </c>
      <c r="S112" s="32">
        <v>3</v>
      </c>
    </row>
    <row r="113" spans="1:19" ht="12">
      <c r="A113" s="4" t="s">
        <v>211</v>
      </c>
      <c r="B113" s="32">
        <v>4</v>
      </c>
      <c r="C113" s="32">
        <v>4</v>
      </c>
      <c r="D113" s="32">
        <v>4</v>
      </c>
      <c r="E113" s="32">
        <v>4</v>
      </c>
      <c r="F113" s="32">
        <v>4</v>
      </c>
      <c r="G113" s="32">
        <v>3</v>
      </c>
      <c r="H113" s="32">
        <v>4</v>
      </c>
      <c r="I113" s="32">
        <v>4</v>
      </c>
      <c r="J113" s="32">
        <v>3</v>
      </c>
      <c r="K113" s="32">
        <v>3</v>
      </c>
      <c r="L113" s="32">
        <v>4</v>
      </c>
      <c r="M113" s="32">
        <v>3</v>
      </c>
      <c r="N113" s="32">
        <v>4</v>
      </c>
      <c r="O113" s="32">
        <v>3</v>
      </c>
      <c r="P113" s="32">
        <v>2</v>
      </c>
      <c r="Q113" s="32">
        <v>3</v>
      </c>
      <c r="R113" s="32">
        <v>4</v>
      </c>
      <c r="S113" s="32">
        <v>3</v>
      </c>
    </row>
    <row r="114" spans="1:19" ht="12">
      <c r="A114" s="4" t="s">
        <v>212</v>
      </c>
      <c r="B114" s="32">
        <v>3</v>
      </c>
      <c r="C114" s="32">
        <v>4</v>
      </c>
      <c r="D114" s="32">
        <v>4</v>
      </c>
      <c r="E114" s="32">
        <v>3</v>
      </c>
      <c r="F114" s="32">
        <v>3</v>
      </c>
      <c r="G114" s="32">
        <v>3</v>
      </c>
      <c r="H114" s="32">
        <v>3</v>
      </c>
      <c r="I114" s="32">
        <v>4</v>
      </c>
      <c r="J114" s="32">
        <v>3</v>
      </c>
      <c r="K114" s="32">
        <v>3</v>
      </c>
      <c r="L114" s="32">
        <v>3</v>
      </c>
      <c r="M114" s="32">
        <v>3</v>
      </c>
      <c r="N114" s="32">
        <v>3</v>
      </c>
      <c r="O114" s="32">
        <v>3</v>
      </c>
      <c r="P114" s="32">
        <v>2</v>
      </c>
      <c r="Q114" s="32">
        <v>1</v>
      </c>
      <c r="R114" s="32">
        <v>4</v>
      </c>
      <c r="S114" s="32">
        <v>2</v>
      </c>
    </row>
    <row r="115" spans="1:19" ht="12">
      <c r="A115" s="4" t="s">
        <v>213</v>
      </c>
      <c r="B115" s="36" t="s">
        <v>216</v>
      </c>
      <c r="C115" s="36" t="s">
        <v>216</v>
      </c>
      <c r="D115" s="36" t="s">
        <v>216</v>
      </c>
      <c r="E115" s="36" t="s">
        <v>216</v>
      </c>
      <c r="F115" s="36" t="s">
        <v>216</v>
      </c>
      <c r="G115" s="36" t="s">
        <v>216</v>
      </c>
      <c r="H115" s="36" t="s">
        <v>216</v>
      </c>
      <c r="I115" s="36" t="s">
        <v>218</v>
      </c>
      <c r="J115" s="36" t="s">
        <v>216</v>
      </c>
      <c r="K115" s="36" t="s">
        <v>216</v>
      </c>
      <c r="L115" s="36" t="s">
        <v>216</v>
      </c>
      <c r="M115" s="36" t="s">
        <v>216</v>
      </c>
      <c r="N115" s="36" t="s">
        <v>216</v>
      </c>
      <c r="O115" s="36" t="s">
        <v>214</v>
      </c>
      <c r="P115" s="36" t="s">
        <v>216</v>
      </c>
      <c r="Q115" s="36" t="s">
        <v>216</v>
      </c>
      <c r="R115" s="36" t="s">
        <v>216</v>
      </c>
      <c r="S115" s="36" t="s">
        <v>216</v>
      </c>
    </row>
    <row r="116" spans="1:19" ht="12">
      <c r="A116" s="4" t="s">
        <v>220</v>
      </c>
      <c r="B116" s="36" t="s">
        <v>218</v>
      </c>
      <c r="C116" s="36" t="s">
        <v>214</v>
      </c>
      <c r="D116" s="36" t="s">
        <v>215</v>
      </c>
      <c r="E116" s="36" t="s">
        <v>214</v>
      </c>
      <c r="F116" s="36" t="s">
        <v>214</v>
      </c>
      <c r="G116" s="36" t="s">
        <v>216</v>
      </c>
      <c r="H116" s="36" t="s">
        <v>216</v>
      </c>
      <c r="I116" s="36" t="s">
        <v>218</v>
      </c>
      <c r="J116" s="36" t="s">
        <v>214</v>
      </c>
      <c r="K116" s="36" t="s">
        <v>214</v>
      </c>
      <c r="L116" s="36" t="s">
        <v>216</v>
      </c>
      <c r="M116" s="36" t="s">
        <v>214</v>
      </c>
      <c r="N116" s="36" t="s">
        <v>216</v>
      </c>
      <c r="O116" s="36" t="s">
        <v>214</v>
      </c>
      <c r="P116" s="36" t="s">
        <v>214</v>
      </c>
      <c r="Q116" s="36" t="s">
        <v>214</v>
      </c>
      <c r="R116" s="36" t="s">
        <v>218</v>
      </c>
      <c r="S116" s="36" t="s">
        <v>216</v>
      </c>
    </row>
    <row r="117" spans="1:19" ht="12">
      <c r="A117" s="4" t="s">
        <v>221</v>
      </c>
      <c r="B117" s="36" t="s">
        <v>216</v>
      </c>
      <c r="C117" s="36" t="s">
        <v>214</v>
      </c>
      <c r="D117" s="36" t="s">
        <v>215</v>
      </c>
      <c r="E117" s="36" t="s">
        <v>214</v>
      </c>
      <c r="F117" s="36" t="s">
        <v>215</v>
      </c>
      <c r="G117" s="36" t="s">
        <v>214</v>
      </c>
      <c r="H117" s="36" t="s">
        <v>215</v>
      </c>
      <c r="I117" s="36" t="s">
        <v>216</v>
      </c>
      <c r="J117" s="36" t="s">
        <v>215</v>
      </c>
      <c r="K117" s="36" t="s">
        <v>214</v>
      </c>
      <c r="L117" s="36" t="s">
        <v>214</v>
      </c>
      <c r="M117" s="36" t="s">
        <v>215</v>
      </c>
      <c r="N117" s="36" t="s">
        <v>215</v>
      </c>
      <c r="O117" s="36" t="s">
        <v>215</v>
      </c>
      <c r="P117" s="36" t="s">
        <v>215</v>
      </c>
      <c r="Q117" s="36" t="s">
        <v>214</v>
      </c>
      <c r="R117" s="36" t="s">
        <v>214</v>
      </c>
      <c r="S117" s="36" t="s">
        <v>216</v>
      </c>
    </row>
    <row r="118" spans="1:8" ht="12">
      <c r="A118" s="10" t="s">
        <v>222</v>
      </c>
      <c r="B118" s="30" t="s">
        <v>30</v>
      </c>
      <c r="H118" s="30" t="s">
        <v>30</v>
      </c>
    </row>
    <row r="119" spans="1:19" ht="12">
      <c r="A119" s="4" t="s">
        <v>223</v>
      </c>
      <c r="B119" s="32">
        <v>4</v>
      </c>
      <c r="C119" s="32">
        <v>3</v>
      </c>
      <c r="D119" s="32">
        <v>3</v>
      </c>
      <c r="E119" s="32">
        <v>3</v>
      </c>
      <c r="F119" s="32">
        <v>3</v>
      </c>
      <c r="G119" s="32">
        <v>3</v>
      </c>
      <c r="H119" s="32">
        <v>3</v>
      </c>
      <c r="I119" s="32">
        <v>2</v>
      </c>
      <c r="J119" s="32">
        <v>3</v>
      </c>
      <c r="K119" s="32">
        <v>3</v>
      </c>
      <c r="L119" s="32">
        <v>2</v>
      </c>
      <c r="M119" s="32">
        <v>3</v>
      </c>
      <c r="N119" s="32">
        <v>3</v>
      </c>
      <c r="O119" s="32">
        <v>3</v>
      </c>
      <c r="P119" s="32">
        <v>2</v>
      </c>
      <c r="Q119" s="32">
        <v>2</v>
      </c>
      <c r="R119" s="32">
        <v>3</v>
      </c>
      <c r="S119" s="32">
        <v>3</v>
      </c>
    </row>
    <row r="120" spans="1:19" ht="12">
      <c r="A120" s="4" t="s">
        <v>224</v>
      </c>
      <c r="B120" s="32">
        <v>4</v>
      </c>
      <c r="C120" s="32">
        <v>3</v>
      </c>
      <c r="D120" s="32">
        <v>3</v>
      </c>
      <c r="E120" s="32">
        <v>3</v>
      </c>
      <c r="F120" s="32">
        <v>3</v>
      </c>
      <c r="G120" s="32">
        <v>3</v>
      </c>
      <c r="H120" s="32">
        <v>4</v>
      </c>
      <c r="I120" s="32">
        <v>2</v>
      </c>
      <c r="J120" s="32">
        <v>3</v>
      </c>
      <c r="K120" s="32">
        <v>2</v>
      </c>
      <c r="L120" s="32">
        <v>2</v>
      </c>
      <c r="M120" s="32">
        <v>3</v>
      </c>
      <c r="N120" s="32">
        <v>3</v>
      </c>
      <c r="O120" s="32">
        <v>2</v>
      </c>
      <c r="P120" s="32">
        <v>2</v>
      </c>
      <c r="Q120" s="32">
        <v>2</v>
      </c>
      <c r="R120" s="32">
        <v>3</v>
      </c>
      <c r="S120" s="32">
        <v>3</v>
      </c>
    </row>
    <row r="121" spans="1:19" ht="12">
      <c r="A121" s="4" t="s">
        <v>225</v>
      </c>
      <c r="B121" s="32">
        <v>4</v>
      </c>
      <c r="C121" s="32">
        <v>4</v>
      </c>
      <c r="D121" s="32">
        <v>4</v>
      </c>
      <c r="E121" s="32">
        <v>3</v>
      </c>
      <c r="F121" s="32">
        <v>2</v>
      </c>
      <c r="G121" s="32">
        <v>4</v>
      </c>
      <c r="H121" s="32">
        <v>4</v>
      </c>
      <c r="I121" s="32">
        <v>3</v>
      </c>
      <c r="J121" s="32">
        <v>3</v>
      </c>
      <c r="K121" s="32">
        <v>4</v>
      </c>
      <c r="L121" s="32">
        <v>3</v>
      </c>
      <c r="M121" s="32">
        <v>4</v>
      </c>
      <c r="N121" s="32">
        <v>3</v>
      </c>
      <c r="O121" s="32">
        <v>3</v>
      </c>
      <c r="P121" s="32">
        <v>2</v>
      </c>
      <c r="Q121" s="32">
        <v>3</v>
      </c>
      <c r="R121" s="32">
        <v>4</v>
      </c>
      <c r="S121" s="32">
        <v>3</v>
      </c>
    </row>
    <row r="122" spans="1:19" ht="12">
      <c r="A122" s="4" t="s">
        <v>226</v>
      </c>
      <c r="B122" s="32">
        <v>3</v>
      </c>
      <c r="C122" s="32">
        <v>3</v>
      </c>
      <c r="D122" s="32">
        <v>4</v>
      </c>
      <c r="E122" s="32">
        <v>3</v>
      </c>
      <c r="F122" s="32">
        <v>3</v>
      </c>
      <c r="G122" s="32">
        <v>3</v>
      </c>
      <c r="H122" s="32">
        <v>4</v>
      </c>
      <c r="I122" s="32">
        <v>3</v>
      </c>
      <c r="J122" s="32">
        <v>3</v>
      </c>
      <c r="K122" s="32">
        <v>2</v>
      </c>
      <c r="L122" s="32">
        <v>3</v>
      </c>
      <c r="M122" s="32">
        <v>3</v>
      </c>
      <c r="N122" s="32">
        <v>2</v>
      </c>
      <c r="O122" s="32">
        <v>2</v>
      </c>
      <c r="P122" s="32">
        <v>1</v>
      </c>
      <c r="Q122" s="32">
        <v>3</v>
      </c>
      <c r="R122" s="32">
        <v>2</v>
      </c>
      <c r="S122" s="32">
        <v>2</v>
      </c>
    </row>
    <row r="123" spans="1:8" ht="12">
      <c r="A123" s="10" t="s">
        <v>227</v>
      </c>
      <c r="B123" s="30" t="s">
        <v>30</v>
      </c>
      <c r="H123" s="30" t="s">
        <v>30</v>
      </c>
    </row>
    <row r="124" spans="1:19" ht="12">
      <c r="A124" s="4" t="s">
        <v>228</v>
      </c>
      <c r="B124" s="32">
        <v>1</v>
      </c>
      <c r="C124" s="32">
        <v>1</v>
      </c>
      <c r="D124" s="32">
        <v>1</v>
      </c>
      <c r="E124" s="32">
        <v>1</v>
      </c>
      <c r="F124" s="32">
        <v>1</v>
      </c>
      <c r="G124" s="32">
        <v>0</v>
      </c>
      <c r="H124" s="32">
        <v>1</v>
      </c>
      <c r="I124" s="32">
        <v>0</v>
      </c>
      <c r="J124" s="32">
        <v>0</v>
      </c>
      <c r="K124" s="32">
        <v>1</v>
      </c>
      <c r="L124" s="32">
        <v>1</v>
      </c>
      <c r="M124" s="32">
        <v>1</v>
      </c>
      <c r="N124" s="32">
        <v>1</v>
      </c>
      <c r="O124" s="32">
        <v>0</v>
      </c>
      <c r="P124" s="32">
        <v>0</v>
      </c>
      <c r="Q124" s="32">
        <v>1</v>
      </c>
      <c r="R124" s="32">
        <v>1</v>
      </c>
      <c r="S124" s="32">
        <v>1</v>
      </c>
    </row>
    <row r="125" spans="1:19" ht="12">
      <c r="A125" s="4" t="s">
        <v>229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</row>
    <row r="126" spans="1:19" ht="12">
      <c r="A126" s="4" t="s">
        <v>230</v>
      </c>
      <c r="B126" s="32">
        <v>0</v>
      </c>
      <c r="C126" s="32">
        <v>0</v>
      </c>
      <c r="D126" s="32">
        <v>1</v>
      </c>
      <c r="E126" s="32">
        <v>1</v>
      </c>
      <c r="F126" s="32">
        <v>1</v>
      </c>
      <c r="G126" s="32">
        <v>0</v>
      </c>
      <c r="H126" s="32">
        <v>1</v>
      </c>
      <c r="I126" s="32">
        <v>0</v>
      </c>
      <c r="J126" s="32">
        <v>1</v>
      </c>
      <c r="K126" s="32">
        <v>0</v>
      </c>
      <c r="L126" s="32">
        <v>0</v>
      </c>
      <c r="M126" s="32">
        <v>0</v>
      </c>
      <c r="N126" s="32">
        <v>1</v>
      </c>
      <c r="O126" s="32">
        <v>1</v>
      </c>
      <c r="P126" s="32">
        <v>0</v>
      </c>
      <c r="Q126" s="32">
        <v>0</v>
      </c>
      <c r="R126" s="32">
        <v>0</v>
      </c>
      <c r="S126" s="32">
        <v>0</v>
      </c>
    </row>
    <row r="127" spans="1:19" ht="12">
      <c r="A127" s="4" t="s">
        <v>231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</row>
    <row r="128" spans="1:19" ht="12">
      <c r="A128" s="4" t="s">
        <v>232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</row>
    <row r="129" spans="1:19" ht="12">
      <c r="A129" s="4" t="s">
        <v>233</v>
      </c>
      <c r="B129" s="32">
        <v>1</v>
      </c>
      <c r="C129" s="32">
        <v>1</v>
      </c>
      <c r="D129" s="32">
        <v>1</v>
      </c>
      <c r="E129" s="32">
        <v>0</v>
      </c>
      <c r="F129" s="32">
        <v>0</v>
      </c>
      <c r="G129" s="32">
        <v>1</v>
      </c>
      <c r="H129" s="32">
        <v>1</v>
      </c>
      <c r="I129" s="32">
        <v>1</v>
      </c>
      <c r="J129" s="32">
        <v>0</v>
      </c>
      <c r="K129" s="32">
        <v>0</v>
      </c>
      <c r="L129" s="32">
        <v>1</v>
      </c>
      <c r="M129" s="32">
        <v>1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</row>
    <row r="130" spans="1:19" ht="12">
      <c r="A130" s="4" t="s">
        <v>234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1</v>
      </c>
      <c r="Q130" s="32">
        <v>0</v>
      </c>
      <c r="R130" s="32">
        <v>0</v>
      </c>
      <c r="S130" s="32">
        <v>0</v>
      </c>
    </row>
    <row r="131" spans="1:19" ht="12">
      <c r="A131" s="4" t="s">
        <v>235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</row>
    <row r="132" spans="1:19" ht="12">
      <c r="A132" s="4" t="s">
        <v>236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</row>
    <row r="133" spans="1:19" ht="12">
      <c r="A133" s="4" t="s">
        <v>237</v>
      </c>
      <c r="B133" s="32">
        <v>0</v>
      </c>
      <c r="C133" s="32">
        <v>0</v>
      </c>
      <c r="D133" s="32">
        <v>1</v>
      </c>
      <c r="E133" s="32">
        <v>1</v>
      </c>
      <c r="F133" s="32">
        <v>0</v>
      </c>
      <c r="G133" s="32">
        <v>1</v>
      </c>
      <c r="H133" s="32">
        <v>1</v>
      </c>
      <c r="I133" s="32">
        <v>1</v>
      </c>
      <c r="J133" s="32">
        <v>1</v>
      </c>
      <c r="K133" s="32">
        <v>1</v>
      </c>
      <c r="L133" s="32">
        <v>0</v>
      </c>
      <c r="M133" s="32">
        <v>1</v>
      </c>
      <c r="N133" s="32">
        <v>1</v>
      </c>
      <c r="O133" s="32">
        <v>1</v>
      </c>
      <c r="P133" s="32">
        <v>0</v>
      </c>
      <c r="Q133" s="32">
        <v>0</v>
      </c>
      <c r="R133" s="32">
        <v>1</v>
      </c>
      <c r="S133" s="32">
        <v>1</v>
      </c>
    </row>
    <row r="134" spans="1:8" ht="12">
      <c r="A134" s="10" t="s">
        <v>238</v>
      </c>
      <c r="B134" s="30" t="s">
        <v>30</v>
      </c>
      <c r="H134" s="30" t="s">
        <v>30</v>
      </c>
    </row>
    <row r="135" spans="1:19" ht="12">
      <c r="A135" s="4" t="s">
        <v>239</v>
      </c>
      <c r="B135" s="32">
        <v>4</v>
      </c>
      <c r="C135" s="32">
        <v>4</v>
      </c>
      <c r="D135" s="32">
        <v>4</v>
      </c>
      <c r="E135" s="32">
        <v>4</v>
      </c>
      <c r="F135" s="32">
        <v>4</v>
      </c>
      <c r="G135" s="32">
        <v>3</v>
      </c>
      <c r="H135" s="32">
        <v>3</v>
      </c>
      <c r="I135" s="32">
        <v>3</v>
      </c>
      <c r="J135" s="32">
        <v>3</v>
      </c>
      <c r="K135" s="32">
        <v>4</v>
      </c>
      <c r="L135" s="32">
        <v>4</v>
      </c>
      <c r="M135" s="32">
        <v>3</v>
      </c>
      <c r="N135" s="32">
        <v>4</v>
      </c>
      <c r="O135" s="32">
        <v>3</v>
      </c>
      <c r="P135" s="32">
        <v>3</v>
      </c>
      <c r="Q135" s="32">
        <v>3</v>
      </c>
      <c r="R135" s="32">
        <v>4</v>
      </c>
      <c r="S135" s="32">
        <v>3</v>
      </c>
    </row>
    <row r="136" spans="1:19" ht="12">
      <c r="A136" s="4" t="s">
        <v>240</v>
      </c>
      <c r="B136" s="32">
        <v>3</v>
      </c>
      <c r="C136" s="32">
        <v>4</v>
      </c>
      <c r="D136" s="32">
        <v>4</v>
      </c>
      <c r="E136" s="32">
        <v>4</v>
      </c>
      <c r="F136" s="32">
        <v>4</v>
      </c>
      <c r="G136" s="32">
        <v>3</v>
      </c>
      <c r="H136" s="32">
        <v>3</v>
      </c>
      <c r="I136" s="32">
        <v>3</v>
      </c>
      <c r="J136" s="32">
        <v>3</v>
      </c>
      <c r="K136" s="32">
        <v>4</v>
      </c>
      <c r="L136" s="32">
        <v>3</v>
      </c>
      <c r="M136" s="32">
        <v>3</v>
      </c>
      <c r="N136" s="32">
        <v>3</v>
      </c>
      <c r="O136" s="32">
        <v>3</v>
      </c>
      <c r="P136" s="32">
        <v>3</v>
      </c>
      <c r="Q136" s="32">
        <v>3</v>
      </c>
      <c r="R136" s="32">
        <v>4</v>
      </c>
      <c r="S136" s="32">
        <v>3</v>
      </c>
    </row>
    <row r="137" spans="1:19" ht="12">
      <c r="A137" s="4" t="s">
        <v>241</v>
      </c>
      <c r="B137" s="32">
        <v>3</v>
      </c>
      <c r="C137" s="32">
        <v>3</v>
      </c>
      <c r="D137" s="32">
        <v>3</v>
      </c>
      <c r="E137" s="32">
        <v>4</v>
      </c>
      <c r="F137" s="32">
        <v>3</v>
      </c>
      <c r="G137" s="32">
        <v>3</v>
      </c>
      <c r="H137" s="32">
        <v>4</v>
      </c>
      <c r="I137" s="32">
        <v>2</v>
      </c>
      <c r="J137" s="32">
        <v>3</v>
      </c>
      <c r="K137" s="32">
        <v>3</v>
      </c>
      <c r="L137" s="32">
        <v>3</v>
      </c>
      <c r="M137" s="32"/>
      <c r="N137" s="32">
        <v>3</v>
      </c>
      <c r="O137" s="32">
        <v>3</v>
      </c>
      <c r="P137" s="32">
        <v>4</v>
      </c>
      <c r="Q137" s="32">
        <v>4</v>
      </c>
      <c r="R137" s="32">
        <v>3</v>
      </c>
      <c r="S137" s="32">
        <v>2</v>
      </c>
    </row>
    <row r="138" spans="1:19" ht="12">
      <c r="A138" s="4" t="s">
        <v>242</v>
      </c>
      <c r="B138" s="32">
        <v>3</v>
      </c>
      <c r="C138" s="32">
        <v>3</v>
      </c>
      <c r="D138" s="32">
        <v>4</v>
      </c>
      <c r="E138" s="32">
        <v>3</v>
      </c>
      <c r="F138" s="32">
        <v>3</v>
      </c>
      <c r="G138" s="32">
        <v>2</v>
      </c>
      <c r="H138" s="32">
        <v>4</v>
      </c>
      <c r="I138" s="32">
        <v>2</v>
      </c>
      <c r="J138" s="32">
        <v>3</v>
      </c>
      <c r="K138" s="32">
        <v>3</v>
      </c>
      <c r="L138" s="32">
        <v>3</v>
      </c>
      <c r="M138" s="32">
        <v>2</v>
      </c>
      <c r="N138" s="32">
        <v>3</v>
      </c>
      <c r="O138" s="32">
        <v>3</v>
      </c>
      <c r="P138" s="32">
        <v>4</v>
      </c>
      <c r="Q138" s="32">
        <v>3</v>
      </c>
      <c r="R138" s="32">
        <v>0</v>
      </c>
      <c r="S138" s="32">
        <v>2</v>
      </c>
    </row>
    <row r="139" spans="1:19" ht="12">
      <c r="A139" s="4" t="s">
        <v>243</v>
      </c>
      <c r="B139" s="32">
        <v>2</v>
      </c>
      <c r="C139" s="32">
        <v>2</v>
      </c>
      <c r="D139" s="32">
        <v>3</v>
      </c>
      <c r="E139" s="32">
        <v>3</v>
      </c>
      <c r="F139" s="32">
        <v>3</v>
      </c>
      <c r="G139" s="32">
        <v>2</v>
      </c>
      <c r="H139" s="32">
        <v>3</v>
      </c>
      <c r="I139" s="32">
        <v>1</v>
      </c>
      <c r="J139" s="32">
        <v>2</v>
      </c>
      <c r="K139" s="32">
        <v>2</v>
      </c>
      <c r="L139" s="32">
        <v>3</v>
      </c>
      <c r="M139" s="32">
        <v>3</v>
      </c>
      <c r="N139" s="32">
        <v>3</v>
      </c>
      <c r="O139" s="32">
        <v>2</v>
      </c>
      <c r="P139" s="32">
        <v>1</v>
      </c>
      <c r="Q139" s="32">
        <v>1</v>
      </c>
      <c r="R139" s="32">
        <v>1</v>
      </c>
      <c r="S139" s="32">
        <v>3</v>
      </c>
    </row>
    <row r="140" spans="1:8" ht="12">
      <c r="A140" s="10" t="s">
        <v>244</v>
      </c>
      <c r="B140" s="30" t="s">
        <v>30</v>
      </c>
      <c r="H140" s="30" t="s">
        <v>30</v>
      </c>
    </row>
    <row r="141" spans="1:19" ht="12">
      <c r="A141" s="4" t="s">
        <v>308</v>
      </c>
      <c r="B141" s="32">
        <v>1</v>
      </c>
      <c r="C141" s="32">
        <v>3</v>
      </c>
      <c r="D141" s="32">
        <v>2</v>
      </c>
      <c r="E141" s="32">
        <v>2</v>
      </c>
      <c r="F141" s="32">
        <v>5</v>
      </c>
      <c r="G141" s="32">
        <v>5</v>
      </c>
      <c r="H141" s="32">
        <v>7</v>
      </c>
      <c r="I141" s="32">
        <v>9</v>
      </c>
      <c r="J141" s="32">
        <v>6</v>
      </c>
      <c r="K141" s="32">
        <v>7</v>
      </c>
      <c r="L141" s="32">
        <v>7</v>
      </c>
      <c r="M141" s="32">
        <v>1</v>
      </c>
      <c r="N141" s="32">
        <v>11</v>
      </c>
      <c r="O141" s="32">
        <v>3</v>
      </c>
      <c r="P141" s="32">
        <v>4</v>
      </c>
      <c r="Q141" s="32">
        <v>6</v>
      </c>
      <c r="R141" s="32">
        <v>4</v>
      </c>
      <c r="S141" s="32">
        <v>3</v>
      </c>
    </row>
    <row r="142" spans="1:19" ht="12">
      <c r="A142" s="4" t="s">
        <v>309</v>
      </c>
      <c r="B142" s="32">
        <v>5</v>
      </c>
      <c r="C142" s="32">
        <v>4</v>
      </c>
      <c r="D142" s="32">
        <v>3</v>
      </c>
      <c r="E142" s="32">
        <v>5</v>
      </c>
      <c r="F142" s="32">
        <v>6</v>
      </c>
      <c r="G142" s="32">
        <v>6</v>
      </c>
      <c r="H142" s="32">
        <v>9</v>
      </c>
      <c r="I142" s="32">
        <v>6</v>
      </c>
      <c r="J142" s="32">
        <v>8</v>
      </c>
      <c r="K142" s="32">
        <v>6</v>
      </c>
      <c r="L142" s="32">
        <v>8</v>
      </c>
      <c r="M142" s="32">
        <v>4</v>
      </c>
      <c r="N142" s="32">
        <v>6</v>
      </c>
      <c r="O142" s="32">
        <v>4</v>
      </c>
      <c r="P142" s="32">
        <v>9</v>
      </c>
      <c r="Q142" s="32">
        <v>7</v>
      </c>
      <c r="R142" s="32">
        <v>5</v>
      </c>
      <c r="S142" s="32">
        <v>8</v>
      </c>
    </row>
    <row r="143" spans="1:19" ht="12">
      <c r="A143" s="4" t="s">
        <v>310</v>
      </c>
      <c r="B143" s="32">
        <v>8</v>
      </c>
      <c r="C143" s="32">
        <v>1</v>
      </c>
      <c r="D143" s="32">
        <v>1</v>
      </c>
      <c r="E143" s="32">
        <v>1</v>
      </c>
      <c r="F143" s="32">
        <v>1</v>
      </c>
      <c r="G143" s="32">
        <v>1</v>
      </c>
      <c r="H143" s="32">
        <v>8</v>
      </c>
      <c r="I143" s="32">
        <v>10</v>
      </c>
      <c r="J143" s="32">
        <v>5</v>
      </c>
      <c r="K143" s="32">
        <v>2</v>
      </c>
      <c r="L143" s="32">
        <v>9</v>
      </c>
      <c r="M143" s="32">
        <v>3</v>
      </c>
      <c r="N143" s="32">
        <v>7</v>
      </c>
      <c r="O143" s="32">
        <v>1</v>
      </c>
      <c r="P143" s="32">
        <v>3</v>
      </c>
      <c r="Q143" s="32">
        <v>8</v>
      </c>
      <c r="R143" s="32">
        <v>2</v>
      </c>
      <c r="S143" s="32">
        <v>9</v>
      </c>
    </row>
    <row r="144" spans="1:19" ht="12">
      <c r="A144" s="4" t="s">
        <v>249</v>
      </c>
      <c r="B144" s="32">
        <v>6</v>
      </c>
      <c r="C144" s="32">
        <v>5</v>
      </c>
      <c r="D144" s="32">
        <v>9</v>
      </c>
      <c r="E144" s="32">
        <v>4</v>
      </c>
      <c r="F144" s="32">
        <v>4</v>
      </c>
      <c r="G144" s="32">
        <v>3</v>
      </c>
      <c r="H144" s="32">
        <v>10</v>
      </c>
      <c r="I144" s="32">
        <v>1</v>
      </c>
      <c r="J144" s="32">
        <v>7</v>
      </c>
      <c r="K144" s="32">
        <v>3</v>
      </c>
      <c r="L144" s="32">
        <v>5</v>
      </c>
      <c r="M144" s="32">
        <v>2</v>
      </c>
      <c r="N144" s="32">
        <v>2</v>
      </c>
      <c r="O144" s="32">
        <v>8</v>
      </c>
      <c r="P144" s="32">
        <v>5</v>
      </c>
      <c r="Q144" s="32">
        <v>5</v>
      </c>
      <c r="R144" s="32">
        <v>10</v>
      </c>
      <c r="S144" s="32">
        <v>5</v>
      </c>
    </row>
    <row r="145" spans="1:19" ht="12">
      <c r="A145" s="4" t="s">
        <v>311</v>
      </c>
      <c r="B145" s="32">
        <v>4</v>
      </c>
      <c r="C145" s="32">
        <v>0</v>
      </c>
      <c r="D145" s="32">
        <v>0</v>
      </c>
      <c r="E145" s="32">
        <v>0</v>
      </c>
      <c r="F145" s="32">
        <v>0</v>
      </c>
      <c r="G145" s="32">
        <v>9</v>
      </c>
      <c r="H145" s="32"/>
      <c r="I145" s="32">
        <v>7</v>
      </c>
      <c r="J145" s="32">
        <v>9</v>
      </c>
      <c r="K145" s="32">
        <v>10</v>
      </c>
      <c r="L145" s="32">
        <v>7</v>
      </c>
      <c r="M145" s="32">
        <v>5</v>
      </c>
      <c r="N145" s="32">
        <v>10</v>
      </c>
      <c r="O145" s="32">
        <v>5</v>
      </c>
      <c r="P145" s="32">
        <v>8</v>
      </c>
      <c r="Q145" s="32">
        <v>10</v>
      </c>
      <c r="R145" s="32">
        <v>0</v>
      </c>
      <c r="S145" s="32">
        <v>7</v>
      </c>
    </row>
    <row r="146" spans="1:19" ht="12">
      <c r="A146" s="4" t="s">
        <v>312</v>
      </c>
      <c r="B146" s="32">
        <v>3</v>
      </c>
      <c r="C146" s="32">
        <v>0</v>
      </c>
      <c r="D146" s="32">
        <v>5</v>
      </c>
      <c r="E146" s="32">
        <v>0</v>
      </c>
      <c r="F146" s="32">
        <v>0</v>
      </c>
      <c r="G146" s="32">
        <v>10</v>
      </c>
      <c r="H146" s="32">
        <v>6</v>
      </c>
      <c r="I146" s="32">
        <v>2</v>
      </c>
      <c r="J146" s="32">
        <v>2</v>
      </c>
      <c r="K146" s="32">
        <v>8</v>
      </c>
      <c r="L146" s="32">
        <v>6</v>
      </c>
      <c r="M146" s="32">
        <v>8</v>
      </c>
      <c r="N146" s="32">
        <v>3</v>
      </c>
      <c r="O146" s="32">
        <v>2</v>
      </c>
      <c r="P146" s="32">
        <v>7</v>
      </c>
      <c r="Q146" s="32">
        <v>3</v>
      </c>
      <c r="R146" s="32">
        <v>3</v>
      </c>
      <c r="S146" s="32">
        <v>6</v>
      </c>
    </row>
    <row r="147" spans="1:19" ht="12">
      <c r="A147" s="4" t="s">
        <v>313</v>
      </c>
      <c r="B147" s="32">
        <v>10</v>
      </c>
      <c r="C147" s="32">
        <v>6</v>
      </c>
      <c r="D147" s="32">
        <v>10</v>
      </c>
      <c r="E147" s="32">
        <v>0</v>
      </c>
      <c r="F147" s="32">
        <v>7</v>
      </c>
      <c r="G147" s="32">
        <v>11</v>
      </c>
      <c r="H147" s="32">
        <v>4</v>
      </c>
      <c r="I147" s="32">
        <v>5</v>
      </c>
      <c r="J147" s="32">
        <v>3</v>
      </c>
      <c r="K147" s="32">
        <v>7</v>
      </c>
      <c r="L147" s="32">
        <v>11</v>
      </c>
      <c r="M147" s="32">
        <v>6</v>
      </c>
      <c r="N147" s="32">
        <v>6</v>
      </c>
      <c r="O147" s="32">
        <v>6</v>
      </c>
      <c r="P147" s="32">
        <v>1</v>
      </c>
      <c r="Q147" s="32">
        <v>2</v>
      </c>
      <c r="R147" s="32">
        <v>6</v>
      </c>
      <c r="S147" s="32">
        <v>11</v>
      </c>
    </row>
    <row r="148" spans="1:19" ht="12">
      <c r="A148" s="4" t="s">
        <v>314</v>
      </c>
      <c r="B148" s="32">
        <v>9</v>
      </c>
      <c r="C148" s="32">
        <v>2</v>
      </c>
      <c r="D148" s="32">
        <v>4</v>
      </c>
      <c r="E148" s="32">
        <v>3</v>
      </c>
      <c r="F148" s="32">
        <v>2</v>
      </c>
      <c r="G148" s="32">
        <v>2</v>
      </c>
      <c r="H148" s="32">
        <v>3</v>
      </c>
      <c r="I148" s="32">
        <v>4</v>
      </c>
      <c r="J148" s="32">
        <v>1</v>
      </c>
      <c r="K148" s="32">
        <v>1</v>
      </c>
      <c r="L148" s="32">
        <v>2</v>
      </c>
      <c r="M148" s="32">
        <v>7</v>
      </c>
      <c r="N148" s="32">
        <v>1</v>
      </c>
      <c r="O148" s="32">
        <v>7</v>
      </c>
      <c r="P148" s="32">
        <v>2</v>
      </c>
      <c r="Q148" s="32">
        <v>1</v>
      </c>
      <c r="R148" s="32">
        <v>1</v>
      </c>
      <c r="S148" s="32">
        <v>2</v>
      </c>
    </row>
    <row r="149" spans="1:19" ht="12">
      <c r="A149" s="4" t="s">
        <v>253</v>
      </c>
      <c r="B149" s="32">
        <v>2</v>
      </c>
      <c r="C149" s="32">
        <v>7</v>
      </c>
      <c r="D149" s="32">
        <v>8</v>
      </c>
      <c r="E149" s="32">
        <v>6</v>
      </c>
      <c r="F149" s="32">
        <v>3</v>
      </c>
      <c r="G149" s="32">
        <v>4</v>
      </c>
      <c r="H149" s="32">
        <v>5</v>
      </c>
      <c r="I149" s="32">
        <v>0</v>
      </c>
      <c r="J149" s="32">
        <v>10</v>
      </c>
      <c r="K149" s="32">
        <v>11</v>
      </c>
      <c r="L149" s="32">
        <v>3</v>
      </c>
      <c r="M149" s="32">
        <v>9</v>
      </c>
      <c r="N149" s="32">
        <v>9</v>
      </c>
      <c r="O149" s="32">
        <v>10</v>
      </c>
      <c r="P149" s="32">
        <v>6</v>
      </c>
      <c r="Q149" s="32">
        <v>9</v>
      </c>
      <c r="R149" s="32">
        <v>7</v>
      </c>
      <c r="S149" s="32">
        <v>4</v>
      </c>
    </row>
    <row r="150" spans="1:19" ht="12">
      <c r="A150" s="4" t="s">
        <v>315</v>
      </c>
      <c r="B150" s="32">
        <v>11</v>
      </c>
      <c r="C150" s="32">
        <v>0</v>
      </c>
      <c r="D150" s="32">
        <v>7</v>
      </c>
      <c r="E150" s="32">
        <v>0</v>
      </c>
      <c r="F150" s="32">
        <v>0</v>
      </c>
      <c r="G150" s="32">
        <v>7</v>
      </c>
      <c r="H150" s="32">
        <v>1</v>
      </c>
      <c r="I150" s="32">
        <v>3</v>
      </c>
      <c r="J150" s="32">
        <v>11</v>
      </c>
      <c r="K150" s="32">
        <v>5</v>
      </c>
      <c r="L150" s="32">
        <v>1</v>
      </c>
      <c r="M150" s="32">
        <v>11</v>
      </c>
      <c r="N150" s="32">
        <v>4</v>
      </c>
      <c r="O150" s="32">
        <v>9</v>
      </c>
      <c r="P150" s="32">
        <v>10</v>
      </c>
      <c r="Q150" s="32">
        <v>0</v>
      </c>
      <c r="R150" s="32">
        <v>9</v>
      </c>
      <c r="S150" s="32">
        <v>1</v>
      </c>
    </row>
    <row r="151" spans="1:19" ht="12">
      <c r="A151" s="4" t="s">
        <v>255</v>
      </c>
      <c r="B151" s="32">
        <v>7</v>
      </c>
      <c r="C151" s="32">
        <v>0</v>
      </c>
      <c r="D151" s="32">
        <v>6</v>
      </c>
      <c r="E151" s="32">
        <v>0</v>
      </c>
      <c r="F151" s="32">
        <v>0</v>
      </c>
      <c r="G151" s="32">
        <v>8</v>
      </c>
      <c r="H151" s="32">
        <v>2</v>
      </c>
      <c r="I151" s="32">
        <v>8</v>
      </c>
      <c r="J151" s="32">
        <v>4</v>
      </c>
      <c r="K151" s="32">
        <v>4</v>
      </c>
      <c r="L151" s="32">
        <v>10</v>
      </c>
      <c r="M151" s="32">
        <v>10</v>
      </c>
      <c r="N151" s="32">
        <v>3</v>
      </c>
      <c r="O151" s="32">
        <v>11</v>
      </c>
      <c r="P151" s="32">
        <v>11</v>
      </c>
      <c r="Q151" s="32">
        <v>4</v>
      </c>
      <c r="R151" s="32">
        <v>8</v>
      </c>
      <c r="S151" s="32">
        <v>10</v>
      </c>
    </row>
  </sheetData>
  <mergeCells count="4">
    <mergeCell ref="F1:H1"/>
    <mergeCell ref="F2:H2"/>
    <mergeCell ref="F3:H3"/>
    <mergeCell ref="F4:H4"/>
  </mergeCells>
  <dataValidations count="13">
    <dataValidation type="list" operator="equal" allowBlank="1" sqref="B11:G12">
      <formula1>"Dirig.,Impieg.,Insegn.,Comm.,Oper.,Artigia.,Disocc.,Altro...,"</formula1>
    </dataValidation>
    <dataValidation type="list" operator="equal" allowBlank="1" showErrorMessage="1" sqref="B13:G14">
      <formula1>"Elem.,Medie.,Diplom.,Laurea                               ,Altro...,"</formula1>
    </dataValidation>
    <dataValidation errorStyle="warning" type="list" operator="equal" allowBlank="1" showErrorMessage="1" sqref="B23:G23">
      <formula1>"-5,6~10,11~25,26~50,+50,"</formula1>
    </dataValidation>
    <dataValidation errorStyle="warning" type="list" operator="equal" allowBlank="1" showErrorMessage="1" sqref="B28:G28">
      <formula1>"5,6,7,8,+8,"</formula1>
    </dataValidation>
    <dataValidation errorStyle="warning" type="list" operator="equal" allowBlank="1" showErrorMessage="1" sqref="C29:G29">
      <formula1>"- 1,1,2,3,+3,"</formula1>
    </dataValidation>
    <dataValidation errorStyle="warning" type="list" operator="equal" allowBlank="1" showErrorMessage="1" sqref="B115:G117">
      <formula1>"Mai,Provate,Saltuario,Frequente,Amici"</formula1>
    </dataValidation>
    <dataValidation type="list" operator="equal" allowBlank="1" sqref="H11:S12">
      <formula1>"Dirig.,Impieg.,Insegn.,Comm.,Oper.,Artigia.,Disocc.,Altro...,"</formula1>
    </dataValidation>
    <dataValidation type="list" operator="equal" allowBlank="1" showErrorMessage="1" sqref="H13:S14">
      <formula1>"Elem.,Medie.,Diplom.,Laurea                               ,Altro...,"</formula1>
    </dataValidation>
    <dataValidation errorStyle="warning" type="list" operator="equal" allowBlank="1" showErrorMessage="1" sqref="H23:S23">
      <formula1>"-5,6~10,11~25,26~50,+50,"</formula1>
    </dataValidation>
    <dataValidation errorStyle="warning" type="list" operator="equal" allowBlank="1" showErrorMessage="1" sqref="H28:S28">
      <formula1>"5,6,7,8,+8,"</formula1>
    </dataValidation>
    <dataValidation errorStyle="warning" type="list" operator="equal" allowBlank="1" showErrorMessage="1" sqref="H29:S29">
      <formula1>"- 1,1,2,3,+3,"</formula1>
    </dataValidation>
    <dataValidation errorStyle="warning" type="list" operator="equal" allowBlank="1" showErrorMessage="1" sqref="H115:S117">
      <formula1>"Mai,Provate,Saltuario,Frequente,Amici"</formula1>
    </dataValidation>
    <dataValidation errorStyle="warning" type="list" operator="equal" allowBlank="1" showErrorMessage="1" sqref="B29">
      <formula1>"- 1,1,2,3,+3,"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36">
      <selection activeCell="D149" sqref="D149"/>
    </sheetView>
  </sheetViews>
  <sheetFormatPr defaultColWidth="12.57421875" defaultRowHeight="12.75"/>
  <cols>
    <col min="1" max="1" width="50.421875" style="0" customWidth="1"/>
    <col min="2" max="16384" width="11.57421875" style="0" customWidth="1"/>
  </cols>
  <sheetData>
    <row r="1" spans="2:4" ht="12">
      <c r="B1" s="13"/>
      <c r="C1" s="13"/>
      <c r="D1" s="13"/>
    </row>
    <row r="2" spans="1:4" ht="12">
      <c r="A2" s="37" t="s">
        <v>316</v>
      </c>
      <c r="B2" s="13"/>
      <c r="C2" s="13"/>
      <c r="D2" s="13"/>
    </row>
    <row r="3" spans="1:4" ht="12">
      <c r="A3" t="s">
        <v>265</v>
      </c>
      <c r="B3" s="13">
        <f>'Branca RS'!B4</f>
        <v>18</v>
      </c>
      <c r="C3" s="13"/>
      <c r="D3" s="13"/>
    </row>
    <row r="4" spans="1:4" ht="12">
      <c r="A4" s="37" t="s">
        <v>266</v>
      </c>
      <c r="B4" s="37" t="s">
        <v>32</v>
      </c>
      <c r="C4" s="37" t="s">
        <v>46</v>
      </c>
      <c r="D4" s="37" t="s">
        <v>267</v>
      </c>
    </row>
    <row r="5" spans="1:4" ht="12">
      <c r="A5" s="40" t="s">
        <v>257</v>
      </c>
      <c r="B5" s="13">
        <f>COUNTIF('Branca RS'!$B$8:$AL$8,"f")</f>
        <v>9</v>
      </c>
      <c r="C5" s="13">
        <f>COUNTIF('Branca RS'!$B$8:$AL$8,"m")</f>
        <v>9</v>
      </c>
      <c r="D5" s="13">
        <f>SUM(B5:C5)</f>
        <v>18</v>
      </c>
    </row>
    <row r="6" spans="1:4" ht="12">
      <c r="A6" s="42" t="s">
        <v>279</v>
      </c>
      <c r="B6" s="37" t="s">
        <v>73</v>
      </c>
      <c r="C6" s="37" t="s">
        <v>72</v>
      </c>
      <c r="D6" s="37" t="s">
        <v>267</v>
      </c>
    </row>
    <row r="7" spans="1:4" ht="12">
      <c r="A7" s="43" t="s">
        <v>37</v>
      </c>
      <c r="B7" s="13">
        <f>COUNTIF(Branchi!$B$47:$AJ$47,A7)</f>
        <v>0</v>
      </c>
      <c r="C7" s="13">
        <f>COUNTIF('Genitori Statistiche'!$B$50:$AJ$50,A7)</f>
        <v>0</v>
      </c>
      <c r="D7" s="13">
        <f>SUM(B7:C7)</f>
        <v>0</v>
      </c>
    </row>
    <row r="8" spans="1:4" ht="12">
      <c r="A8" s="43" t="s">
        <v>38</v>
      </c>
      <c r="B8" s="13">
        <f>COUNTIF('Genitori Statistiche'!$B$46:$AJ$46,A8)</f>
        <v>0</v>
      </c>
      <c r="C8" s="13">
        <f>COUNTIF('Genitori Statistiche'!$B$50:$AJ$50,A8)</f>
        <v>0</v>
      </c>
      <c r="D8" s="13">
        <f>SUM(B8:C8)</f>
        <v>0</v>
      </c>
    </row>
    <row r="9" spans="1:4" ht="12">
      <c r="A9" s="43" t="s">
        <v>270</v>
      </c>
      <c r="B9" s="13">
        <f>COUNTIF('Genitori Statistiche'!$B$46:$AJ$46,"Disoccupato")</f>
        <v>0</v>
      </c>
      <c r="C9" s="13">
        <f>COUNTIF('Genitori Statistiche'!$B$50:$AJ$50,"Disoccupato")</f>
        <v>0</v>
      </c>
      <c r="D9" s="13">
        <f>SUM(B9:C9)</f>
        <v>0</v>
      </c>
    </row>
    <row r="10" spans="1:4" ht="12">
      <c r="A10" s="43" t="s">
        <v>45</v>
      </c>
      <c r="B10" s="13">
        <f>COUNTIF('Genitori Statistiche'!$B$46:$AJ$46,A10)</f>
        <v>0</v>
      </c>
      <c r="C10" s="13">
        <f>COUNTIF('Genitori Statistiche'!$B$50:$AJ$50,A10)</f>
        <v>0</v>
      </c>
      <c r="D10" s="13">
        <f>SUM(B10:C10)</f>
        <v>0</v>
      </c>
    </row>
    <row r="11" spans="1:4" ht="12">
      <c r="A11" s="43" t="s">
        <v>40</v>
      </c>
      <c r="B11" s="13">
        <f>COUNTIF('Genitori Statistiche'!$B$46:$AJ$46,A11)</f>
        <v>0</v>
      </c>
      <c r="C11" s="13">
        <f>COUNTIF('Genitori Statistiche'!$B$50:$AJ$50,A11)</f>
        <v>0</v>
      </c>
      <c r="D11" s="13">
        <f>SUM(B11:C11)</f>
        <v>0</v>
      </c>
    </row>
    <row r="12" spans="1:4" ht="12">
      <c r="A12" s="43" t="s">
        <v>39</v>
      </c>
      <c r="B12" s="13">
        <f>COUNTIF('Genitori Statistiche'!$B$46:$AJ$46,A12)</f>
        <v>0</v>
      </c>
      <c r="C12" s="13">
        <f>COUNTIF('Genitori Statistiche'!$B$50:$AJ$50,A12)</f>
        <v>0</v>
      </c>
      <c r="D12" s="13">
        <f>SUM(B12:C12)</f>
        <v>0</v>
      </c>
    </row>
    <row r="13" spans="1:4" ht="12">
      <c r="A13" s="43" t="s">
        <v>41</v>
      </c>
      <c r="B13" s="13">
        <f>COUNTIF('Genitori Statistiche'!$B$46:$AJ$46,A13)</f>
        <v>0</v>
      </c>
      <c r="C13" s="13">
        <f>COUNTIF('Genitori Statistiche'!$B$50:$AJ$50,A13)</f>
        <v>0</v>
      </c>
      <c r="D13" s="13">
        <f>SUM(B13:C13)</f>
        <v>0</v>
      </c>
    </row>
    <row r="14" spans="1:4" ht="12">
      <c r="A14" s="43" t="s">
        <v>43</v>
      </c>
      <c r="B14" s="13">
        <f>COUNTIF('Genitori Statistiche'!$B$46:$AJ$46,A14)</f>
        <v>0</v>
      </c>
      <c r="C14" s="13">
        <f>COUNTIF('Genitori Statistiche'!$B$50:$AJ$50,A14)</f>
        <v>0</v>
      </c>
      <c r="D14" s="13">
        <f>SUM(B14:C14)</f>
        <v>0</v>
      </c>
    </row>
    <row r="15" spans="1:4" ht="12">
      <c r="A15" s="43" t="s">
        <v>42</v>
      </c>
      <c r="B15" s="13">
        <f>COUNTIF('Genitori Statistiche'!$B$46:$AJ$46,A15)</f>
        <v>0</v>
      </c>
      <c r="C15" s="13">
        <f>COUNTIF('Genitori Statistiche'!$B$50:$AJ$50,A15)</f>
        <v>0</v>
      </c>
      <c r="D15" s="13">
        <f>SUM(B15:C15)</f>
        <v>0</v>
      </c>
    </row>
    <row r="16" spans="1:4" ht="12">
      <c r="A16" s="43" t="s">
        <v>271</v>
      </c>
      <c r="B16" s="13">
        <f>COUNTIF('Genitori Statistiche'!$B$46:$AJ$46,A16)</f>
        <v>0</v>
      </c>
      <c r="C16" s="13">
        <f>COUNTIF('Genitori Statistiche'!$B$50:$AJ$50,A16)</f>
        <v>0</v>
      </c>
      <c r="D16" s="13">
        <f>SUM(B16:C16)</f>
        <v>0</v>
      </c>
    </row>
    <row r="17" spans="1:4" ht="12">
      <c r="A17" s="43"/>
      <c r="B17" s="13"/>
      <c r="C17" s="13"/>
      <c r="D17" s="13"/>
    </row>
    <row r="18" ht="12">
      <c r="A18" s="42" t="s">
        <v>280</v>
      </c>
    </row>
    <row r="19" spans="1:3" ht="12">
      <c r="A19" s="43" t="s">
        <v>72</v>
      </c>
      <c r="B19" s="13">
        <f>SUM('Branca RS'!$B16:$AL16)</f>
        <v>18</v>
      </c>
      <c r="C19" s="44">
        <f>B19/$B$3</f>
        <v>1</v>
      </c>
    </row>
    <row r="20" spans="1:3" ht="12">
      <c r="A20" s="43" t="s">
        <v>73</v>
      </c>
      <c r="B20" s="13">
        <f>SUM('Branca RS'!$B17:$AL17)</f>
        <v>18</v>
      </c>
      <c r="C20" s="44">
        <f>B20/$B$3</f>
        <v>1</v>
      </c>
    </row>
    <row r="21" spans="1:3" ht="12">
      <c r="A21" s="43" t="s">
        <v>281</v>
      </c>
      <c r="B21" s="13">
        <f>D5-COUNTIF('Branca RS'!B18:AL18,0)</f>
        <v>18</v>
      </c>
      <c r="C21" s="44">
        <f>B21/$B$3</f>
        <v>1</v>
      </c>
    </row>
    <row r="22" spans="1:3" ht="12">
      <c r="A22" s="43" t="s">
        <v>282</v>
      </c>
      <c r="B22" s="13">
        <f>SUM('Branca RS'!$B20:$AN20)</f>
        <v>0</v>
      </c>
      <c r="C22" s="44">
        <f>B22/$B$3</f>
        <v>0</v>
      </c>
    </row>
    <row r="23" spans="1:3" ht="12">
      <c r="A23" s="43" t="s">
        <v>283</v>
      </c>
      <c r="B23" s="41">
        <f>AVERAGE('Branca RS'!B18:AL18)</f>
        <v>1.2222222222222223</v>
      </c>
      <c r="C23" s="44"/>
    </row>
    <row r="24" spans="1:3" ht="12">
      <c r="A24" s="43" t="s">
        <v>284</v>
      </c>
      <c r="B24" s="41">
        <f>AVERAGE('Branca RS'!B22:AL22)</f>
        <v>4.388888888888889</v>
      </c>
      <c r="C24" s="13"/>
    </row>
    <row r="25" spans="1:5" ht="12">
      <c r="A25" s="4"/>
      <c r="B25" s="44"/>
      <c r="C25" s="44"/>
      <c r="D25" s="44"/>
      <c r="E25" s="44"/>
    </row>
    <row r="26" spans="1:4" ht="12">
      <c r="A26" s="42" t="s">
        <v>79</v>
      </c>
      <c r="D26" s="13"/>
    </row>
    <row r="27" spans="1:4" ht="12">
      <c r="A27" s="43" t="s">
        <v>296</v>
      </c>
      <c r="B27" s="13">
        <f>COUNTIF('Branca RS'!$B$23:$AL$23,"-5")</f>
        <v>1</v>
      </c>
      <c r="C27" s="44">
        <f>B27/$B$3</f>
        <v>0.05555555555555555</v>
      </c>
      <c r="D27" s="13"/>
    </row>
    <row r="28" spans="1:4" ht="12">
      <c r="A28" s="43" t="s">
        <v>287</v>
      </c>
      <c r="B28" s="13">
        <f>COUNTIF('Branca RS'!$B$23:$AL$23,"6~10")</f>
        <v>5</v>
      </c>
      <c r="C28" s="44">
        <f>B28/$B$3</f>
        <v>0.2777777777777778</v>
      </c>
      <c r="D28" s="13"/>
    </row>
    <row r="29" spans="1:4" ht="12">
      <c r="A29" s="43" t="s">
        <v>288</v>
      </c>
      <c r="B29" s="13">
        <f>COUNTIF('Branca RS'!$B$23:$AL$23,"11~25")</f>
        <v>3</v>
      </c>
      <c r="C29" s="44">
        <f>B29/$B$3</f>
        <v>0.16666666666666666</v>
      </c>
      <c r="D29" s="13"/>
    </row>
    <row r="30" spans="1:4" ht="12">
      <c r="A30" s="43" t="s">
        <v>297</v>
      </c>
      <c r="B30" s="13">
        <f>COUNTIF('Branca RS'!$B$23:$AL$23,"26~50")</f>
        <v>3</v>
      </c>
      <c r="C30" s="44">
        <f>B30/$B$3</f>
        <v>0.16666666666666666</v>
      </c>
      <c r="D30" s="13"/>
    </row>
    <row r="31" spans="1:4" ht="12">
      <c r="A31" s="43" t="s">
        <v>298</v>
      </c>
      <c r="B31" s="13">
        <f>COUNTIF('Branca RS'!$B$23:$AL$23,"+50")</f>
        <v>0</v>
      </c>
      <c r="C31" s="44">
        <f>B31/$B$3</f>
        <v>0</v>
      </c>
      <c r="D31" s="13"/>
    </row>
    <row r="32" spans="1:4" ht="12">
      <c r="A32" s="43"/>
      <c r="B32" s="13"/>
      <c r="C32" s="44"/>
      <c r="D32" s="13"/>
    </row>
    <row r="33" spans="1:4" ht="12">
      <c r="A33" s="42" t="s">
        <v>299</v>
      </c>
      <c r="B33" s="13"/>
      <c r="C33" s="44"/>
      <c r="D33" s="13"/>
    </row>
    <row r="34" spans="1:4" ht="12">
      <c r="A34" s="4" t="s">
        <v>165</v>
      </c>
      <c r="B34" s="13">
        <f>SUM('Branca RS'!B25:AL25)</f>
        <v>3</v>
      </c>
      <c r="C34" s="44">
        <f>B34/$B$3</f>
        <v>0.16666666666666666</v>
      </c>
      <c r="D34" s="13"/>
    </row>
    <row r="35" spans="1:4" ht="12">
      <c r="A35" s="4" t="s">
        <v>166</v>
      </c>
      <c r="B35" s="13">
        <f>SUM('Branca RS'!B26:AL26)</f>
        <v>6</v>
      </c>
      <c r="C35" s="44">
        <f>B35/$B$3</f>
        <v>0.3333333333333333</v>
      </c>
      <c r="D35" s="13"/>
    </row>
    <row r="36" spans="1:4" ht="12">
      <c r="A36" s="4" t="s">
        <v>167</v>
      </c>
      <c r="B36" s="13">
        <f>SUM('Branca RS'!B27:AL27)</f>
        <v>2</v>
      </c>
      <c r="C36" s="44">
        <f>B36/$B$3</f>
        <v>0.1111111111111111</v>
      </c>
      <c r="D36" s="13"/>
    </row>
    <row r="37" spans="1:4" ht="12">
      <c r="A37" s="4" t="s">
        <v>168</v>
      </c>
      <c r="B37" s="13">
        <f>SUM('Branca RS'!B28:AL28)</f>
        <v>0</v>
      </c>
      <c r="C37" s="44">
        <f>B37/$B$3</f>
        <v>0</v>
      </c>
      <c r="D37" s="13"/>
    </row>
    <row r="38" spans="1:4" ht="12">
      <c r="A38" s="43"/>
      <c r="D38" s="13"/>
    </row>
    <row r="39" spans="1:4" ht="12">
      <c r="A39" s="42" t="s">
        <v>84</v>
      </c>
      <c r="D39" s="13"/>
    </row>
    <row r="40" spans="1:4" ht="12">
      <c r="A40" s="43">
        <v>5</v>
      </c>
      <c r="B40" s="13">
        <f>COUNTIF('Branca RS'!$B$28:$AL$28,"5")</f>
        <v>7</v>
      </c>
      <c r="C40" s="44">
        <f>B40/$B$3</f>
        <v>0.3888888888888889</v>
      </c>
      <c r="D40" s="13"/>
    </row>
    <row r="41" spans="1:4" ht="12">
      <c r="A41" s="43">
        <v>6</v>
      </c>
      <c r="B41" s="13">
        <f>COUNTIF('Branca RS'!$B$28:$AL$28,"6")</f>
        <v>11</v>
      </c>
      <c r="C41" s="44">
        <f>B41/$B$3</f>
        <v>0.6111111111111112</v>
      </c>
      <c r="D41" s="13"/>
    </row>
    <row r="42" spans="1:3" ht="12">
      <c r="A42" s="43">
        <v>7</v>
      </c>
      <c r="B42" s="13">
        <f>COUNTIF('Branca RS'!$B$28:$AL$28,"7")</f>
        <v>0</v>
      </c>
      <c r="C42" s="44">
        <f>B42/$B$3</f>
        <v>0</v>
      </c>
    </row>
    <row r="43" spans="1:3" ht="12">
      <c r="A43" s="43">
        <v>8</v>
      </c>
      <c r="B43" s="13">
        <f>COUNTIF('Branca RS'!$B$28:$AL$28,"8")</f>
        <v>0</v>
      </c>
      <c r="C43" s="44">
        <f>B43/$B$3</f>
        <v>0</v>
      </c>
    </row>
    <row r="44" spans="1:3" ht="12">
      <c r="A44" s="43" t="s">
        <v>290</v>
      </c>
      <c r="B44" s="13">
        <f>COUNTIF('Branca RS'!$B$28:$AL$28,"+8")</f>
        <v>0</v>
      </c>
      <c r="C44" s="44">
        <f>B44/$B$3</f>
        <v>0</v>
      </c>
    </row>
    <row r="45" spans="1:3" ht="12">
      <c r="A45" s="43"/>
      <c r="B45" s="13"/>
      <c r="C45" s="44"/>
    </row>
    <row r="46" ht="12">
      <c r="A46" s="42" t="s">
        <v>169</v>
      </c>
    </row>
    <row r="47" spans="1:3" ht="12">
      <c r="A47" s="46">
        <v>-1</v>
      </c>
      <c r="B47" s="13">
        <f>COUNTIF('Branca RS'!$B$29:$AL$29,"-1")</f>
        <v>0</v>
      </c>
      <c r="C47" s="44">
        <f>B47/$B$3</f>
        <v>0</v>
      </c>
    </row>
    <row r="48" spans="1:3" ht="12">
      <c r="A48" s="46">
        <v>1</v>
      </c>
      <c r="B48" s="13">
        <f>COUNTIF('Branca RS'!$B$29:$AL$29,"1")</f>
        <v>1</v>
      </c>
      <c r="C48" s="44">
        <f>B48/$B$3</f>
        <v>0.05555555555555555</v>
      </c>
    </row>
    <row r="49" spans="1:3" ht="12">
      <c r="A49" s="46">
        <v>2</v>
      </c>
      <c r="B49" s="13">
        <f>COUNTIF('Branca RS'!$B$29:$AL$29,"2")</f>
        <v>6</v>
      </c>
      <c r="C49" s="44">
        <f>B49/$B$3</f>
        <v>0.3333333333333333</v>
      </c>
    </row>
    <row r="50" spans="1:3" ht="12">
      <c r="A50" s="46">
        <v>3</v>
      </c>
      <c r="B50" s="13">
        <f>COUNTIF('Branca RS'!$B$29:$AL$29,"3")</f>
        <v>6</v>
      </c>
      <c r="C50" s="44">
        <f>B50/$B$3</f>
        <v>0.3333333333333333</v>
      </c>
    </row>
    <row r="51" spans="1:3" ht="12">
      <c r="A51" s="46" t="s">
        <v>174</v>
      </c>
      <c r="B51" s="13">
        <f>COUNTIF('Branca RS'!$B$29:$AL$29,"+3")</f>
        <v>4</v>
      </c>
      <c r="C51" s="44">
        <f>B51/$B$3</f>
        <v>0.2222222222222222</v>
      </c>
    </row>
    <row r="52" ht="12">
      <c r="A52" s="43"/>
    </row>
    <row r="53" spans="1:9" ht="12">
      <c r="A53" s="45" t="s">
        <v>102</v>
      </c>
      <c r="B53" s="37" t="s">
        <v>277</v>
      </c>
      <c r="C53" s="37" t="s">
        <v>276</v>
      </c>
      <c r="G53" s="45"/>
      <c r="H53" s="37"/>
      <c r="I53" s="37"/>
    </row>
    <row r="54" spans="1:9" ht="12">
      <c r="A54" s="4" t="s">
        <v>106</v>
      </c>
      <c r="B54" s="13">
        <v>1</v>
      </c>
      <c r="C54" s="41">
        <f>AVERAGE('Branca RS'!$B45:$AL45)</f>
        <v>1.1111111111111112</v>
      </c>
      <c r="D54" s="13"/>
      <c r="G54" s="4"/>
      <c r="H54" s="13"/>
      <c r="I54" s="41"/>
    </row>
    <row r="55" spans="1:9" ht="12">
      <c r="A55" s="4" t="s">
        <v>105</v>
      </c>
      <c r="B55" s="13">
        <v>2</v>
      </c>
      <c r="C55" s="41">
        <f>AVERAGE('Branca RS'!$B44:$AL44)</f>
        <v>1.8888888888888888</v>
      </c>
      <c r="D55" s="13"/>
      <c r="G55" s="4"/>
      <c r="H55" s="13"/>
      <c r="I55" s="41"/>
    </row>
    <row r="56" spans="1:9" ht="12">
      <c r="A56" s="4" t="s">
        <v>104</v>
      </c>
      <c r="B56" s="13">
        <v>3</v>
      </c>
      <c r="C56" s="41">
        <f>AVERAGE('Branca RS'!$B43:$AL43)</f>
        <v>2.2222222222222223</v>
      </c>
      <c r="D56" s="13"/>
      <c r="G56" s="4"/>
      <c r="H56" s="13"/>
      <c r="I56" s="41"/>
    </row>
    <row r="57" spans="1:9" ht="12">
      <c r="A57" s="4" t="s">
        <v>110</v>
      </c>
      <c r="B57" s="13">
        <v>4</v>
      </c>
      <c r="C57" s="41">
        <f>AVERAGE('Branca RS'!$B49:$AL49)</f>
        <v>2.4444444444444446</v>
      </c>
      <c r="D57" s="13"/>
      <c r="G57" s="4"/>
      <c r="H57" s="13"/>
      <c r="I57" s="41"/>
    </row>
    <row r="58" spans="1:9" ht="12">
      <c r="A58" s="4" t="s">
        <v>112</v>
      </c>
      <c r="B58" s="13">
        <v>5</v>
      </c>
      <c r="C58" s="41">
        <f>AVERAGE('Branca RS'!$B51:$AL51)</f>
        <v>3.3333333333333335</v>
      </c>
      <c r="D58" s="13"/>
      <c r="G58" s="4"/>
      <c r="H58" s="13"/>
      <c r="I58" s="41"/>
    </row>
    <row r="59" spans="1:9" ht="12">
      <c r="A59" s="4" t="s">
        <v>109</v>
      </c>
      <c r="B59" s="13">
        <v>6</v>
      </c>
      <c r="C59" s="41">
        <f>AVERAGE('Branca RS'!$B48:$AL48)</f>
        <v>3.388888888888889</v>
      </c>
      <c r="D59" s="13"/>
      <c r="G59" s="4"/>
      <c r="H59" s="13"/>
      <c r="I59" s="41"/>
    </row>
    <row r="60" spans="1:9" ht="12">
      <c r="A60" s="4" t="s">
        <v>103</v>
      </c>
      <c r="B60" s="13">
        <v>7</v>
      </c>
      <c r="C60" s="41">
        <f>AVERAGE('Branca RS'!$B42:$AL42)</f>
        <v>3.5555555555555554</v>
      </c>
      <c r="D60" s="13"/>
      <c r="G60" s="4"/>
      <c r="H60" s="13"/>
      <c r="I60" s="41"/>
    </row>
    <row r="61" spans="1:9" ht="12">
      <c r="A61" s="4" t="s">
        <v>108</v>
      </c>
      <c r="B61" s="13">
        <v>8</v>
      </c>
      <c r="C61" s="41">
        <f>AVERAGE('Branca RS'!$B47:$AL47)</f>
        <v>4.111111111111111</v>
      </c>
      <c r="D61" s="13"/>
      <c r="G61" s="4"/>
      <c r="H61" s="13"/>
      <c r="I61" s="41"/>
    </row>
    <row r="62" spans="1:9" ht="12">
      <c r="A62" s="4" t="s">
        <v>107</v>
      </c>
      <c r="B62" s="13">
        <v>9</v>
      </c>
      <c r="C62" s="41">
        <f>AVERAGE('Branca RS'!$B46:$AL46)</f>
        <v>4.166666666666667</v>
      </c>
      <c r="D62" s="13"/>
      <c r="G62" s="4"/>
      <c r="H62" s="13"/>
      <c r="I62" s="41"/>
    </row>
    <row r="63" spans="1:9" ht="12">
      <c r="A63" s="4" t="s">
        <v>111</v>
      </c>
      <c r="B63" s="13">
        <v>10</v>
      </c>
      <c r="C63" s="41">
        <f>AVERAGE('Branca RS'!$B50:$AL50)</f>
        <v>4.444444444444445</v>
      </c>
      <c r="D63" s="13"/>
      <c r="G63" s="4"/>
      <c r="I63" s="41"/>
    </row>
    <row r="64" spans="1:9" ht="12">
      <c r="A64" s="4"/>
      <c r="C64" s="41"/>
      <c r="D64" s="13"/>
      <c r="G64" s="4"/>
      <c r="I64" s="41"/>
    </row>
    <row r="65" spans="1:6" ht="12">
      <c r="A65" s="45" t="s">
        <v>176</v>
      </c>
      <c r="B65" s="37">
        <v>1</v>
      </c>
      <c r="C65" s="37">
        <v>2</v>
      </c>
      <c r="D65" s="37">
        <v>3</v>
      </c>
      <c r="E65" s="37">
        <v>4</v>
      </c>
      <c r="F65" s="37" t="s">
        <v>276</v>
      </c>
    </row>
    <row r="66" spans="1:6" ht="12">
      <c r="A66" s="4" t="s">
        <v>186</v>
      </c>
      <c r="B66" s="44">
        <f>IF(COUNTIF('Branca RS'!$B62:$AL62,B$65)=0,0,COUNTIF('Branca RS'!$B62:$AL62,B$65)/$B$3)</f>
        <v>0</v>
      </c>
      <c r="C66" s="44">
        <f>IF(COUNTIF('Branca RS'!$B62:$AL62,C$65)=0,0,COUNTIF('Branca RS'!$B62:$AL62,C$65)/$B$3)</f>
        <v>0</v>
      </c>
      <c r="D66" s="44">
        <f>IF(COUNTIF('Branca RS'!$B62:$AL62,D$65)=0,0,COUNTIF('Branca RS'!$B62:$AL62,D$65)/$B$3)</f>
        <v>0.1111111111111111</v>
      </c>
      <c r="E66" s="44">
        <f>IF(COUNTIF('Branca RS'!$B62:$AL62,E$65)=0,0,COUNTIF('Branca RS'!$B62:$AL62,E$65)/$B$3)</f>
        <v>0.8888888888888888</v>
      </c>
      <c r="F66" s="47">
        <f>AVERAGE('Branca RS'!B62:S62)</f>
        <v>3.888888888888889</v>
      </c>
    </row>
    <row r="67" spans="1:6" ht="12">
      <c r="A67" s="4" t="s">
        <v>179</v>
      </c>
      <c r="B67" s="44">
        <f>IF(COUNTIF('Branca RS'!$B55:$AL55,B$65)=0,0,COUNTIF('Branca RS'!$B55:$AL55,B$65)/$B$3)</f>
        <v>0</v>
      </c>
      <c r="C67" s="44">
        <f>IF(COUNTIF('Branca RS'!$B55:$AL55,C$65)=0,0,COUNTIF('Branca RS'!$B55:$AL55,C$65)/$B$3)</f>
        <v>0</v>
      </c>
      <c r="D67" s="44">
        <f>IF(COUNTIF('Branca RS'!$B55:$AL55,D$65)=0,0,COUNTIF('Branca RS'!$B55:$AL55,D$65)/$B$3)</f>
        <v>0.16666666666666666</v>
      </c>
      <c r="E67" s="44">
        <f>IF(COUNTIF('Branca RS'!$B55:$AL55,E$65)=0,0,COUNTIF('Branca RS'!$B55:$AL55,E$65)/$B$3)</f>
        <v>0.8333333333333334</v>
      </c>
      <c r="F67" s="47">
        <f>AVERAGE('Branca RS'!B55:S55)</f>
        <v>3.8333333333333335</v>
      </c>
    </row>
    <row r="68" spans="1:6" ht="12">
      <c r="A68" s="4" t="s">
        <v>194</v>
      </c>
      <c r="B68" s="44">
        <f>IF(COUNTIF('Branca RS'!$B70:$AL70,B$65)=0,0,COUNTIF('Branca RS'!$B70:$AL70,B$65)/$B$3)</f>
        <v>0</v>
      </c>
      <c r="C68" s="44">
        <f>IF(COUNTIF('Branca RS'!$B70:$AL70,C$65)=0,0,COUNTIF('Branca RS'!$B70:$AL70,C$65)/$B$3)</f>
        <v>0</v>
      </c>
      <c r="D68" s="44">
        <f>IF(COUNTIF('Branca RS'!$B70:$AL70,D$65)=0,0,COUNTIF('Branca RS'!$B70:$AL70,D$65)/$B$3)</f>
        <v>0.2777777777777778</v>
      </c>
      <c r="E68" s="44">
        <f>IF(COUNTIF('Branca RS'!$B70:$AL70,E$65)=0,0,COUNTIF('Branca RS'!$B70:$AL70,E$65)/$B$3)</f>
        <v>0.7222222222222222</v>
      </c>
      <c r="F68" s="47">
        <f>AVERAGE('Branca RS'!B70:S70)</f>
        <v>3.7222222222222223</v>
      </c>
    </row>
    <row r="69" spans="1:6" ht="12">
      <c r="A69" s="4" t="s">
        <v>193</v>
      </c>
      <c r="B69" s="44">
        <f>IF(COUNTIF('Branca RS'!$B69:$AL69,B$65)=0,0,COUNTIF('Branca RS'!$B69:$AL69,B$65)/$B$3)</f>
        <v>0</v>
      </c>
      <c r="C69" s="44">
        <f>IF(COUNTIF('Branca RS'!$B69:$AL69,C$65)=0,0,COUNTIF('Branca RS'!$B69:$AL69,C$65)/$B$3)</f>
        <v>0.05555555555555555</v>
      </c>
      <c r="D69" s="44">
        <f>IF(COUNTIF('Branca RS'!$B69:$AL69,D$65)=0,0,COUNTIF('Branca RS'!$B69:$AL69,D$65)/$B$3)</f>
        <v>0.2222222222222222</v>
      </c>
      <c r="E69" s="44">
        <f>IF(COUNTIF('Branca RS'!$B69:$AL69,E$65)=0,0,COUNTIF('Branca RS'!$B69:$AL69,E$65)/$B$3)</f>
        <v>0.7222222222222222</v>
      </c>
      <c r="F69" s="47">
        <f>AVERAGE('Branca RS'!B69:S69)</f>
        <v>3.6666666666666665</v>
      </c>
    </row>
    <row r="70" spans="1:6" ht="12">
      <c r="A70" s="4" t="s">
        <v>200</v>
      </c>
      <c r="B70" s="44">
        <f>IF(COUNTIF('Branca RS'!$B76:$AL76,B$65)=0,0,COUNTIF('Branca RS'!$B76:$AL76,B$65)/$B$3)</f>
        <v>0</v>
      </c>
      <c r="C70" s="44">
        <f>IF(COUNTIF('Branca RS'!$B76:$AL76,C$65)=0,0,COUNTIF('Branca RS'!$B76:$AL76,C$65)/$B$3)</f>
        <v>0</v>
      </c>
      <c r="D70" s="44">
        <f>IF(COUNTIF('Branca RS'!$B76:$AL76,D$65)=0,0,COUNTIF('Branca RS'!$B76:$AL76,D$65)/$B$3)</f>
        <v>0.3333333333333333</v>
      </c>
      <c r="E70" s="44">
        <f>IF(COUNTIF('Branca RS'!$B76:$AL76,E$65)=0,0,COUNTIF('Branca RS'!$B76:$AL76,E$65)/$B$3)</f>
        <v>0.6666666666666666</v>
      </c>
      <c r="F70" s="47">
        <f>AVERAGE('Branca RS'!B76:S76)</f>
        <v>3.6666666666666665</v>
      </c>
    </row>
    <row r="71" spans="1:6" ht="12">
      <c r="A71" s="4" t="s">
        <v>192</v>
      </c>
      <c r="B71" s="44">
        <f>IF(COUNTIF('Branca RS'!$B68:$AL68,B$65)=0,0,COUNTIF('Branca RS'!$B68:$AL68,B$65)/$B$3)</f>
        <v>0</v>
      </c>
      <c r="C71" s="44">
        <f>IF(COUNTIF('Branca RS'!$B68:$AL68,C$65)=0,0,COUNTIF('Branca RS'!$B68:$AL68,C$65)/$B$3)</f>
        <v>0.05555555555555555</v>
      </c>
      <c r="D71" s="44">
        <f>IF(COUNTIF('Branca RS'!$B68:$AL68,D$65)=0,0,COUNTIF('Branca RS'!$B68:$AL68,D$65)/$B$3)</f>
        <v>0.2777777777777778</v>
      </c>
      <c r="E71" s="44">
        <f>IF(COUNTIF('Branca RS'!$B68:$AL68,E$65)=0,0,COUNTIF('Branca RS'!$B68:$AL68,E$65)/$B$3)</f>
        <v>0.6666666666666666</v>
      </c>
      <c r="F71" s="47">
        <f>AVERAGE('Branca RS'!B68:S68)</f>
        <v>3.611111111111111</v>
      </c>
    </row>
    <row r="72" spans="1:6" ht="12">
      <c r="A72" s="4" t="s">
        <v>185</v>
      </c>
      <c r="B72" s="44">
        <f>IF(COUNTIF('Branca RS'!$B61:$AL61,B$65)=0,0,COUNTIF('Branca RS'!$B61:$AL61,B$65)/$B$3)</f>
        <v>0</v>
      </c>
      <c r="C72" s="44">
        <f>IF(COUNTIF('Branca RS'!$B61:$AL61,C$65)=0,0,COUNTIF('Branca RS'!$B61:$AL61,C$65)/$B$3)</f>
        <v>0.1111111111111111</v>
      </c>
      <c r="D72" s="44">
        <f>IF(COUNTIF('Branca RS'!$B61:$AL61,D$65)=0,0,COUNTIF('Branca RS'!$B61:$AL61,D$65)/$B$3)</f>
        <v>0.1111111111111111</v>
      </c>
      <c r="E72" s="44">
        <f>IF(COUNTIF('Branca RS'!$B61:$AL61,E$65)=0,0,COUNTIF('Branca RS'!$B61:$AL61,E$65)/$B$3)</f>
        <v>0.7222222222222222</v>
      </c>
      <c r="F72" s="47">
        <f>AVERAGE('Branca RS'!B61:S61)</f>
        <v>3.4444444444444446</v>
      </c>
    </row>
    <row r="73" spans="1:6" ht="12">
      <c r="A73" s="4" t="s">
        <v>178</v>
      </c>
      <c r="B73" s="44">
        <f>IF(COUNTIF('Branca RS'!$B54:$AL54,B$65)=0,0,COUNTIF('Branca RS'!$B54:$AL54,B$65)/$B$3)</f>
        <v>0</v>
      </c>
      <c r="C73" s="44">
        <f>IF(COUNTIF('Branca RS'!$B54:$AL54,C$65)=0,0,COUNTIF('Branca RS'!$B54:$AL54,C$65)/$B$3)</f>
        <v>0.05555555555555555</v>
      </c>
      <c r="D73" s="44">
        <f>IF(COUNTIF('Branca RS'!$B54:$AL54,D$65)=0,0,COUNTIF('Branca RS'!$B54:$AL54,D$65)/$B$3)</f>
        <v>0.5</v>
      </c>
      <c r="E73" s="44">
        <f>IF(COUNTIF('Branca RS'!$B54:$AL54,E$65)=0,0,COUNTIF('Branca RS'!$B54:$AL54,E$65)/$B$3)</f>
        <v>0.4444444444444444</v>
      </c>
      <c r="F73" s="47">
        <f>AVERAGE('Branca RS'!B54:S54)</f>
        <v>3.388888888888889</v>
      </c>
    </row>
    <row r="74" spans="1:6" ht="12">
      <c r="A74" s="4" t="s">
        <v>180</v>
      </c>
      <c r="B74" s="44">
        <f>IF(COUNTIF('Branca RS'!$B56:$AL56,B$65)=0,0,COUNTIF('Branca RS'!$B56:$AL56,B$65)/$B$3)</f>
        <v>0</v>
      </c>
      <c r="C74" s="44">
        <f>IF(COUNTIF('Branca RS'!$B56:$AL56,C$65)=0,0,COUNTIF('Branca RS'!$B56:$AL56,C$65)/$B$3)</f>
        <v>0.1111111111111111</v>
      </c>
      <c r="D74" s="44">
        <f>IF(COUNTIF('Branca RS'!$B56:$AL56,D$65)=0,0,COUNTIF('Branca RS'!$B56:$AL56,D$65)/$B$3)</f>
        <v>0.5</v>
      </c>
      <c r="E74" s="44">
        <f>IF(COUNTIF('Branca RS'!$B56:$AL56,E$65)=0,0,COUNTIF('Branca RS'!$B56:$AL56,E$65)/$B$3)</f>
        <v>0.3888888888888889</v>
      </c>
      <c r="F74" s="47">
        <f>AVERAGE('Branca RS'!B56:S56)</f>
        <v>3.2777777777777777</v>
      </c>
    </row>
    <row r="75" spans="1:6" ht="12">
      <c r="A75" s="4" t="s">
        <v>184</v>
      </c>
      <c r="B75" s="44">
        <f>IF(COUNTIF('Branca RS'!$B60:$AL60,B$65)=0,0,COUNTIF('Branca RS'!$B60:$AL60,B$65)/$B$3)</f>
        <v>0</v>
      </c>
      <c r="C75" s="44">
        <f>IF(COUNTIF('Branca RS'!$B60:$AL60,C$65)=0,0,COUNTIF('Branca RS'!$B60:$AL60,C$65)/$B$3)</f>
        <v>0.05555555555555555</v>
      </c>
      <c r="D75" s="44">
        <f>IF(COUNTIF('Branca RS'!$B60:$AL60,D$65)=0,0,COUNTIF('Branca RS'!$B60:$AL60,D$65)/$B$3)</f>
        <v>0.6111111111111112</v>
      </c>
      <c r="E75" s="44">
        <f>IF(COUNTIF('Branca RS'!$B60:$AL60,E$65)=0,0,COUNTIF('Branca RS'!$B60:$AL60,E$65)/$B$3)</f>
        <v>0.3333333333333333</v>
      </c>
      <c r="F75" s="47">
        <f>AVERAGE('Branca RS'!B60:S60)</f>
        <v>3.2777777777777777</v>
      </c>
    </row>
    <row r="76" spans="1:6" ht="12">
      <c r="A76" s="4" t="s">
        <v>183</v>
      </c>
      <c r="B76" s="44">
        <f>IF(COUNTIF('Branca RS'!$B59:$AL59,B$65)=0,0,COUNTIF('Branca RS'!$B59:$AL59,B$65)/$B$3)</f>
        <v>0</v>
      </c>
      <c r="C76" s="44">
        <f>IF(COUNTIF('Branca RS'!$B59:$AL59,C$65)=0,0,COUNTIF('Branca RS'!$B59:$AL59,C$65)/$B$3)</f>
        <v>0.16666666666666666</v>
      </c>
      <c r="D76" s="44">
        <f>IF(COUNTIF('Branca RS'!$B59:$AL59,D$65)=0,0,COUNTIF('Branca RS'!$B59:$AL59,D$65)/$B$3)</f>
        <v>0.3888888888888889</v>
      </c>
      <c r="E76" s="44">
        <f>IF(COUNTIF('Branca RS'!$B59:$AL59,E$65)=0,0,COUNTIF('Branca RS'!$B59:$AL59,E$65)/$B$3)</f>
        <v>0.4444444444444444</v>
      </c>
      <c r="F76" s="47">
        <f>AVERAGE('Branca RS'!B59:S59)</f>
        <v>3.2777777777777777</v>
      </c>
    </row>
    <row r="77" spans="1:6" ht="12">
      <c r="A77" s="4" t="s">
        <v>197</v>
      </c>
      <c r="B77" s="44">
        <f>IF(COUNTIF('Branca RS'!$B73:$AL73,B$65)=0,0,COUNTIF('Branca RS'!$B73:$AL73,B$65)/$B$3)</f>
        <v>0</v>
      </c>
      <c r="C77" s="44">
        <f>IF(COUNTIF('Branca RS'!$B73:$AL73,C$65)=0,0,COUNTIF('Branca RS'!$B73:$AL73,C$65)/$B$3)</f>
        <v>0.1111111111111111</v>
      </c>
      <c r="D77" s="44">
        <f>IF(COUNTIF('Branca RS'!$B73:$AL73,D$65)=0,0,COUNTIF('Branca RS'!$B73:$AL73,D$65)/$B$3)</f>
        <v>0.5555555555555556</v>
      </c>
      <c r="E77" s="44">
        <f>IF(COUNTIF('Branca RS'!$B73:$AL73,E$65)=0,0,COUNTIF('Branca RS'!$B73:$AL73,E$65)/$B$3)</f>
        <v>0.3333333333333333</v>
      </c>
      <c r="F77" s="47">
        <f>AVERAGE('Branca RS'!B73:S73)</f>
        <v>3.2222222222222223</v>
      </c>
    </row>
    <row r="78" spans="1:6" ht="12">
      <c r="A78" s="4" t="s">
        <v>187</v>
      </c>
      <c r="B78" s="44">
        <f>IF(COUNTIF('Branca RS'!$B63:$AL63,B$65)=0,0,COUNTIF('Branca RS'!$B63:$AL63,B$65)/$B$3)</f>
        <v>0</v>
      </c>
      <c r="C78" s="44">
        <f>IF(COUNTIF('Branca RS'!$B63:$AL63,C$65)=0,0,COUNTIF('Branca RS'!$B63:$AL63,C$65)/$B$3)</f>
        <v>0.1111111111111111</v>
      </c>
      <c r="D78" s="44">
        <f>IF(COUNTIF('Branca RS'!$B63:$AL63,D$65)=0,0,COUNTIF('Branca RS'!$B63:$AL63,D$65)/$B$3)</f>
        <v>0.5555555555555556</v>
      </c>
      <c r="E78" s="44">
        <f>IF(COUNTIF('Branca RS'!$B63:$AL63,E$65)=0,0,COUNTIF('Branca RS'!$B63:$AL63,E$65)/$B$3)</f>
        <v>0.3333333333333333</v>
      </c>
      <c r="F78" s="47">
        <f>AVERAGE('Branca RS'!B63:S63)</f>
        <v>3.2222222222222223</v>
      </c>
    </row>
    <row r="79" spans="1:6" ht="12">
      <c r="A79" s="4" t="s">
        <v>198</v>
      </c>
      <c r="B79" s="44">
        <f>IF(COUNTIF('Branca RS'!$B74:$AL74,B$65)=0,0,COUNTIF('Branca RS'!$B74:$AL74,B$65)/$B$3)</f>
        <v>0</v>
      </c>
      <c r="C79" s="44">
        <f>IF(COUNTIF('Branca RS'!$B74:$AL74,C$65)=0,0,COUNTIF('Branca RS'!$B74:$AL74,C$65)/$B$3)</f>
        <v>0.16666666666666666</v>
      </c>
      <c r="D79" s="44">
        <f>IF(COUNTIF('Branca RS'!$B74:$AL74,D$65)=0,0,COUNTIF('Branca RS'!$B74:$AL74,D$65)/$B$3)</f>
        <v>0.5</v>
      </c>
      <c r="E79" s="44">
        <f>IF(COUNTIF('Branca RS'!$B74:$AL74,E$65)=0,0,COUNTIF('Branca RS'!$B74:$AL74,E$65)/$B$3)</f>
        <v>0.3333333333333333</v>
      </c>
      <c r="F79" s="47">
        <f>AVERAGE('Branca RS'!B74:S74)</f>
        <v>3.1666666666666665</v>
      </c>
    </row>
    <row r="80" spans="1:6" ht="12">
      <c r="A80" s="4" t="s">
        <v>195</v>
      </c>
      <c r="B80" s="44">
        <f>IF(COUNTIF('Branca RS'!$B71:$AL71,B$65)=0,0,COUNTIF('Branca RS'!$B71:$AL71,B$65)/$B$3)</f>
        <v>0</v>
      </c>
      <c r="C80" s="44">
        <f>IF(COUNTIF('Branca RS'!$B71:$AL71,C$65)=0,0,COUNTIF('Branca RS'!$B71:$AL71,C$65)/$B$3)</f>
        <v>0.05555555555555555</v>
      </c>
      <c r="D80" s="44">
        <f>IF(COUNTIF('Branca RS'!$B71:$AL71,D$65)=0,0,COUNTIF('Branca RS'!$B71:$AL71,D$65)/$B$3)</f>
        <v>0.5</v>
      </c>
      <c r="E80" s="44">
        <f>IF(COUNTIF('Branca RS'!$B71:$AL71,E$65)=0,0,COUNTIF('Branca RS'!$B71:$AL71,E$65)/$B$3)</f>
        <v>0.3888888888888889</v>
      </c>
      <c r="F80" s="47">
        <f>AVERAGE('Branca RS'!B71:S71)</f>
        <v>3.1666666666666665</v>
      </c>
    </row>
    <row r="81" spans="1:6" ht="12">
      <c r="A81" s="4" t="s">
        <v>188</v>
      </c>
      <c r="B81" s="44">
        <f>IF(COUNTIF('Branca RS'!$B64:$AL64,B$65)=0,0,COUNTIF('Branca RS'!$B64:$AL64,B$65)/$B$3)</f>
        <v>0</v>
      </c>
      <c r="C81" s="44">
        <f>IF(COUNTIF('Branca RS'!$B64:$AL64,C$65)=0,0,COUNTIF('Branca RS'!$B64:$AL64,C$65)/$B$3)</f>
        <v>0.16666666666666666</v>
      </c>
      <c r="D81" s="44">
        <f>IF(COUNTIF('Branca RS'!$B64:$AL64,D$65)=0,0,COUNTIF('Branca RS'!$B64:$AL64,D$65)/$B$3)</f>
        <v>0.6111111111111112</v>
      </c>
      <c r="E81" s="44">
        <f>IF(COUNTIF('Branca RS'!$B64:$AL64,E$65)=0,0,COUNTIF('Branca RS'!$B64:$AL64,E$65)/$B$3)</f>
        <v>0.2222222222222222</v>
      </c>
      <c r="F81" s="47">
        <f>AVERAGE('Branca RS'!B64:S64)</f>
        <v>3.0555555555555554</v>
      </c>
    </row>
    <row r="82" spans="1:6" ht="12">
      <c r="A82" s="4" t="s">
        <v>181</v>
      </c>
      <c r="B82" s="44">
        <f>IF(COUNTIF('Branca RS'!$B57:$AL57,B$65)=0,0,COUNTIF('Branca RS'!$B57:$AL57,B$65)/$B$3)</f>
        <v>0</v>
      </c>
      <c r="C82" s="44">
        <f>IF(COUNTIF('Branca RS'!$B57:$AL57,C$65)=0,0,COUNTIF('Branca RS'!$B57:$AL57,C$65)/$B$3)</f>
        <v>0.2777777777777778</v>
      </c>
      <c r="D82" s="44">
        <f>IF(COUNTIF('Branca RS'!$B57:$AL57,D$65)=0,0,COUNTIF('Branca RS'!$B57:$AL57,D$65)/$B$3)</f>
        <v>0.16666666666666666</v>
      </c>
      <c r="E82" s="44">
        <f>IF(COUNTIF('Branca RS'!$B57:$AL57,E$65)=0,0,COUNTIF('Branca RS'!$B57:$AL57,E$65)/$B$3)</f>
        <v>0.5</v>
      </c>
      <c r="F82" s="47">
        <f>AVERAGE('Branca RS'!B57:S57)</f>
        <v>3.0555555555555554</v>
      </c>
    </row>
    <row r="83" spans="1:6" ht="12">
      <c r="A83" s="4" t="s">
        <v>196</v>
      </c>
      <c r="B83" s="44">
        <f>IF(COUNTIF('Branca RS'!$B72:$AL72,B$65)=0,0,COUNTIF('Branca RS'!$B72:$AL72,B$65)/$B$3)</f>
        <v>0.05555555555555555</v>
      </c>
      <c r="C83" s="44">
        <f>IF(COUNTIF('Branca RS'!$B72:$AL72,C$65)=0,0,COUNTIF('Branca RS'!$B72:$AL72,C$65)/$B$3)</f>
        <v>0.16666666666666666</v>
      </c>
      <c r="D83" s="44">
        <f>IF(COUNTIF('Branca RS'!$B72:$AL72,D$65)=0,0,COUNTIF('Branca RS'!$B72:$AL72,D$65)/$B$3)</f>
        <v>0.6111111111111112</v>
      </c>
      <c r="E83" s="44">
        <f>IF(COUNTIF('Branca RS'!$B72:$AL72,E$65)=0,0,COUNTIF('Branca RS'!$B72:$AL72,E$65)/$B$3)</f>
        <v>0.16666666666666666</v>
      </c>
      <c r="F83" s="47">
        <f>AVERAGE('Branca RS'!B72:S72)</f>
        <v>2.888888888888889</v>
      </c>
    </row>
    <row r="84" spans="1:6" ht="12">
      <c r="A84" s="4" t="s">
        <v>191</v>
      </c>
      <c r="B84" s="44">
        <f>IF(COUNTIF('Branca RS'!$B67:$AL67,B$65)=0,0,COUNTIF('Branca RS'!$B67:$AL67,B$65)/$B$3)</f>
        <v>0</v>
      </c>
      <c r="C84" s="44">
        <f>IF(COUNTIF('Branca RS'!$B67:$AL67,C$65)=0,0,COUNTIF('Branca RS'!$B67:$AL67,C$65)/$B$3)</f>
        <v>0.1111111111111111</v>
      </c>
      <c r="D84" s="44">
        <f>IF(COUNTIF('Branca RS'!$B67:$AL67,D$65)=0,0,COUNTIF('Branca RS'!$B67:$AL67,D$65)/$B$3)</f>
        <v>0.4444444444444444</v>
      </c>
      <c r="E84" s="44">
        <f>IF(COUNTIF('Branca RS'!$B67:$AL67,E$65)=0,0,COUNTIF('Branca RS'!$B67:$AL67,E$65)/$B$3)</f>
        <v>0.3333333333333333</v>
      </c>
      <c r="F84" s="47">
        <f>AVERAGE('Branca RS'!B67:S67)</f>
        <v>2.888888888888889</v>
      </c>
    </row>
    <row r="85" spans="1:6" ht="12">
      <c r="A85" s="4" t="s">
        <v>182</v>
      </c>
      <c r="B85" s="44">
        <f>IF(COUNTIF('Branca RS'!$B58:$AL58,B$65)=0,0,COUNTIF('Branca RS'!$B58:$AL58,B$65)/$B$3)</f>
        <v>0.05555555555555555</v>
      </c>
      <c r="C85" s="44">
        <f>IF(COUNTIF('Branca RS'!$B58:$AL58,C$65)=0,0,COUNTIF('Branca RS'!$B58:$AL58,C$65)/$B$3)</f>
        <v>0.16666666666666666</v>
      </c>
      <c r="D85" s="44">
        <f>IF(COUNTIF('Branca RS'!$B58:$AL58,D$65)=0,0,COUNTIF('Branca RS'!$B58:$AL58,D$65)/$B$3)</f>
        <v>0.7222222222222222</v>
      </c>
      <c r="E85" s="44">
        <f>IF(COUNTIF('Branca RS'!$B58:$AL58,E$65)=0,0,COUNTIF('Branca RS'!$B58:$AL58,E$65)/$B$3)</f>
        <v>0.05555555555555555</v>
      </c>
      <c r="F85" s="47">
        <f>AVERAGE('Branca RS'!B58:S58)</f>
        <v>2.7777777777777777</v>
      </c>
    </row>
    <row r="86" spans="1:6" ht="12">
      <c r="A86" s="4" t="s">
        <v>189</v>
      </c>
      <c r="B86" s="44">
        <f>IF(COUNTIF('Branca RS'!$B65:$AL65,B$65)=0,0,COUNTIF('Branca RS'!$B65:$AL65,B$65)/$B$3)</f>
        <v>0</v>
      </c>
      <c r="C86" s="44">
        <f>IF(COUNTIF('Branca RS'!$B65:$AL65,C$65)=0,0,COUNTIF('Branca RS'!$B65:$AL65,C$65)/$B$3)</f>
        <v>0.4444444444444444</v>
      </c>
      <c r="D86" s="44">
        <f>IF(COUNTIF('Branca RS'!$B65:$AL65,D$65)=0,0,COUNTIF('Branca RS'!$B65:$AL65,D$65)/$B$3)</f>
        <v>0.3888888888888889</v>
      </c>
      <c r="E86" s="44">
        <f>IF(COUNTIF('Branca RS'!$B65:$AL65,E$65)=0,0,COUNTIF('Branca RS'!$B65:$AL65,E$65)/$B$3)</f>
        <v>0.16666666666666666</v>
      </c>
      <c r="F86" s="47">
        <f>AVERAGE('Branca RS'!B65:S65)</f>
        <v>2.7222222222222223</v>
      </c>
    </row>
    <row r="87" spans="1:6" ht="12">
      <c r="A87" s="4" t="s">
        <v>190</v>
      </c>
      <c r="B87" s="44">
        <f>IF(COUNTIF('Branca RS'!$B66:$AL66,B$65)=0,0,COUNTIF('Branca RS'!$B66:$AL66,B$65)/$B$3)</f>
        <v>0.1111111111111111</v>
      </c>
      <c r="C87" s="44">
        <f>IF(COUNTIF('Branca RS'!$B66:$AL66,C$65)=0,0,COUNTIF('Branca RS'!$B66:$AL66,C$65)/$B$3)</f>
        <v>0.16666666666666666</v>
      </c>
      <c r="D87" s="44">
        <f>IF(COUNTIF('Branca RS'!$B66:$AL66,D$65)=0,0,COUNTIF('Branca RS'!$B66:$AL66,D$65)/$B$3)</f>
        <v>0.6666666666666666</v>
      </c>
      <c r="E87" s="44">
        <f>IF(COUNTIF('Branca RS'!$B66:$AL66,E$65)=0,0,COUNTIF('Branca RS'!$B66:$AL66,E$65)/$B$3)</f>
        <v>0.05555555555555555</v>
      </c>
      <c r="F87" s="47">
        <f>AVERAGE('Branca RS'!B66:S66)</f>
        <v>2.6666666666666665</v>
      </c>
    </row>
    <row r="88" spans="1:6" ht="12">
      <c r="A88" s="4" t="s">
        <v>199</v>
      </c>
      <c r="B88" s="44">
        <f>IF(COUNTIF('Branca RS'!$B75:$AL75,B$65)=0,0,COUNTIF('Branca RS'!$B75:$AL75,B$65)/$B$3)</f>
        <v>0.2222222222222222</v>
      </c>
      <c r="C88" s="44">
        <f>IF(COUNTIF('Branca RS'!$B75:$AL75,C$65)=0,0,COUNTIF('Branca RS'!$B75:$AL75,C$65)/$B$3)</f>
        <v>0.2777777777777778</v>
      </c>
      <c r="D88" s="44">
        <f>IF(COUNTIF('Branca RS'!$B75:$AL75,D$65)=0,0,COUNTIF('Branca RS'!$B75:$AL75,D$65)/$B$3)</f>
        <v>0.1111111111111111</v>
      </c>
      <c r="E88" s="44">
        <f>IF(COUNTIF('Branca RS'!$B75:$AL75,E$65)=0,0,COUNTIF('Branca RS'!$B75:$AL75,E$65)/$B$3)</f>
        <v>0.3888888888888889</v>
      </c>
      <c r="F88" s="47">
        <f>AVERAGE('Branca RS'!B75:S75)</f>
        <v>2.6666666666666665</v>
      </c>
    </row>
    <row r="89" spans="1:6" ht="12">
      <c r="A89" s="4" t="s">
        <v>201</v>
      </c>
      <c r="B89" s="44">
        <f>IF(COUNTIF('Branca RS'!$B77:$AL77,B$65)=0,0,COUNTIF('Branca RS'!$B77:$AL77,B$65)/$B$3)</f>
        <v>0.1111111111111111</v>
      </c>
      <c r="C89" s="44">
        <f>IF(COUNTIF('Branca RS'!$B77:$AL77,C$65)=0,0,COUNTIF('Branca RS'!$B77:$AL77,C$65)/$B$3)</f>
        <v>0.3888888888888889</v>
      </c>
      <c r="D89" s="44">
        <f>IF(COUNTIF('Branca RS'!$B77:$AL77,D$65)=0,0,COUNTIF('Branca RS'!$B77:$AL77,D$65)/$B$3)</f>
        <v>0.5</v>
      </c>
      <c r="E89" s="44">
        <f>IF(COUNTIF('Branca RS'!$B77:$AL77,E$65)=0,0,COUNTIF('Branca RS'!$B77:$AL77,E$65)/$B$3)</f>
        <v>0</v>
      </c>
      <c r="F89" s="47">
        <f>AVERAGE('Branca RS'!B77:S77)</f>
        <v>2.388888888888889</v>
      </c>
    </row>
    <row r="90" spans="1:6" ht="12">
      <c r="A90" s="4" t="s">
        <v>177</v>
      </c>
      <c r="B90" s="44">
        <f>IF(COUNTIF('Branca RS'!$B53:$AL53,B$65)=0,0,COUNTIF('Branca RS'!$B53:$AL53,B$65)/$B$3)</f>
        <v>0.05555555555555555</v>
      </c>
      <c r="C90" s="44">
        <f>IF(COUNTIF('Branca RS'!$B53:$AL53,C$65)=0,0,COUNTIF('Branca RS'!$B53:$AL53,C$65)/$B$3)</f>
        <v>0.7777777777777778</v>
      </c>
      <c r="D90" s="44">
        <f>IF(COUNTIF('Branca RS'!$B53:$AL53,D$65)=0,0,COUNTIF('Branca RS'!$B53:$AL53,D$65)/$B$3)</f>
        <v>0.16666666666666666</v>
      </c>
      <c r="E90" s="44">
        <f>IF(COUNTIF('Branca RS'!$B53:$AL53,E$65)=0,0,COUNTIF('Branca RS'!$B53:$AL53,E$65)/$B$3)</f>
        <v>0</v>
      </c>
      <c r="F90" s="47">
        <f>AVERAGE('Branca RS'!B53:S53)</f>
        <v>2.111111111111111</v>
      </c>
    </row>
    <row r="91" spans="1:6" ht="12">
      <c r="A91" s="4" t="s">
        <v>202</v>
      </c>
      <c r="B91" s="44">
        <f>IF(COUNTIF('Branca RS'!$B78:$AL78,B$65)=0,0,COUNTIF('Branca RS'!$B78:$AL78,B$65)/$B$3)</f>
        <v>0.5</v>
      </c>
      <c r="C91" s="44">
        <f>IF(COUNTIF('Branca RS'!$B78:$AL78,C$65)=0,0,COUNTIF('Branca RS'!$B78:$AL78,C$65)/$B$3)</f>
        <v>0.5</v>
      </c>
      <c r="D91" s="44">
        <f>IF(COUNTIF('Branca RS'!$B78:$AL78,D$65)=0,0,COUNTIF('Branca RS'!$B78:$AL78,D$65)/$B$3)</f>
        <v>0</v>
      </c>
      <c r="E91" s="44">
        <f>IF(COUNTIF('Branca RS'!$B78:$AL78,E$65)=0,0,COUNTIF('Branca RS'!$B78:$AL78,E$65)/$B$3)</f>
        <v>0</v>
      </c>
      <c r="F91" s="47">
        <f>AVERAGE('Branca RS'!B78:S78)</f>
        <v>1.5</v>
      </c>
    </row>
    <row r="92" spans="1:6" ht="12">
      <c r="A92" s="45" t="s">
        <v>203</v>
      </c>
      <c r="B92" s="37">
        <v>1</v>
      </c>
      <c r="C92" s="37">
        <v>2</v>
      </c>
      <c r="D92" s="37">
        <v>3</v>
      </c>
      <c r="E92" s="37">
        <v>4</v>
      </c>
      <c r="F92" s="37" t="s">
        <v>276</v>
      </c>
    </row>
    <row r="93" spans="1:6" ht="12">
      <c r="A93" s="4" t="s">
        <v>180</v>
      </c>
      <c r="B93" s="44">
        <f>IF(COUNTIF('Branca RS'!$B83:$AL83,B$65)=0,0,COUNTIF('Branca RS'!$B83:$AL83,B$65)/$B$3)</f>
        <v>0</v>
      </c>
      <c r="C93" s="44">
        <f>IF(COUNTIF('Branca RS'!$B83:$AL83,C$65)=0,0,COUNTIF('Branca RS'!$B83:$AL83,C$65)/$B$3)</f>
        <v>0.05555555555555555</v>
      </c>
      <c r="D93" s="44">
        <f>IF(COUNTIF('Branca RS'!$B83:$AL83,D$65)=0,0,COUNTIF('Branca RS'!$B83:$AL83,D$65)/$B$3)</f>
        <v>0.2777777777777778</v>
      </c>
      <c r="E93" s="44">
        <f>IF(COUNTIF('Branca RS'!$B83:$AL83,E$65)=0,0,COUNTIF('Branca RS'!$B83:$AL83,E$65)/$B$3)</f>
        <v>0.6666666666666666</v>
      </c>
      <c r="F93" s="47">
        <f>AVERAGE('Branca RS'!B83:S83)</f>
        <v>3.611111111111111</v>
      </c>
    </row>
    <row r="94" spans="1:6" ht="12">
      <c r="A94" s="4" t="s">
        <v>186</v>
      </c>
      <c r="B94" s="44">
        <f>IF(COUNTIF('Branca RS'!$B89:$AL89,B$65)=0,0,COUNTIF('Branca RS'!$B89:$AL89,B$65)/$B$3)</f>
        <v>0</v>
      </c>
      <c r="C94" s="44">
        <f>IF(COUNTIF('Branca RS'!$B89:$AL89,C$65)=0,0,COUNTIF('Branca RS'!$B89:$AL89,C$65)/$B$3)</f>
        <v>0.05555555555555555</v>
      </c>
      <c r="D94" s="44">
        <f>IF(COUNTIF('Branca RS'!$B89:$AL89,D$65)=0,0,COUNTIF('Branca RS'!$B89:$AL89,D$65)/$B$3)</f>
        <v>0.2777777777777778</v>
      </c>
      <c r="E94" s="44">
        <f>IF(COUNTIF('Branca RS'!$B89:$AL89,E$65)=0,0,COUNTIF('Branca RS'!$B89:$AL89,E$65)/$B$3)</f>
        <v>0.6666666666666666</v>
      </c>
      <c r="F94" s="47">
        <f>AVERAGE('Branca RS'!B89:S89)</f>
        <v>3.611111111111111</v>
      </c>
    </row>
    <row r="95" spans="1:6" ht="12">
      <c r="A95" s="4" t="s">
        <v>179</v>
      </c>
      <c r="B95" s="44">
        <f>IF(COUNTIF('Branca RS'!$B82:$AL82,B$65)=0,0,COUNTIF('Branca RS'!$B82:$AL82,B$65)/$B$3)</f>
        <v>0</v>
      </c>
      <c r="C95" s="44">
        <f>IF(COUNTIF('Branca RS'!$B82:$AL82,C$65)=0,0,COUNTIF('Branca RS'!$B82:$AL82,C$65)/$B$3)</f>
        <v>0</v>
      </c>
      <c r="D95" s="44">
        <f>IF(COUNTIF('Branca RS'!$B82:$AL82,D$65)=0,0,COUNTIF('Branca RS'!$B82:$AL82,D$65)/$B$3)</f>
        <v>0.4444444444444444</v>
      </c>
      <c r="E95" s="44">
        <f>IF(COUNTIF('Branca RS'!$B82:$AL82,E$65)=0,0,COUNTIF('Branca RS'!$B82:$AL82,E$65)/$B$3)</f>
        <v>0.5555555555555556</v>
      </c>
      <c r="F95" s="47">
        <f>AVERAGE('Branca RS'!B82:S82)</f>
        <v>3.5555555555555554</v>
      </c>
    </row>
    <row r="96" spans="1:6" ht="12">
      <c r="A96" s="4" t="s">
        <v>183</v>
      </c>
      <c r="B96" s="44">
        <f>IF(COUNTIF('Branca RS'!$B86:$AL86,B$65)=0,0,COUNTIF('Branca RS'!$B86:$AL86,B$65)/$B$3)</f>
        <v>0</v>
      </c>
      <c r="C96" s="44">
        <f>IF(COUNTIF('Branca RS'!$B86:$AL86,C$65)=0,0,COUNTIF('Branca RS'!$B86:$AL86,C$65)/$B$3)</f>
        <v>0.1111111111111111</v>
      </c>
      <c r="D96" s="44">
        <f>IF(COUNTIF('Branca RS'!$B86:$AL86,D$65)=0,0,COUNTIF('Branca RS'!$B86:$AL86,D$65)/$B$3)</f>
        <v>0.2777777777777778</v>
      </c>
      <c r="E96" s="44">
        <f>IF(COUNTIF('Branca RS'!$B86:$AL86,E$65)=0,0,COUNTIF('Branca RS'!$B86:$AL86,E$65)/$B$3)</f>
        <v>0.6111111111111112</v>
      </c>
      <c r="F96" s="47">
        <f>AVERAGE('Branca RS'!B86:S86)</f>
        <v>3.5</v>
      </c>
    </row>
    <row r="97" spans="1:6" ht="12">
      <c r="A97" s="4" t="s">
        <v>192</v>
      </c>
      <c r="B97" s="44">
        <f>IF(COUNTIF('Branca RS'!$B95:$AL95,B$65)=0,0,COUNTIF('Branca RS'!$B95:$AL95,B$65)/$B$3)</f>
        <v>0</v>
      </c>
      <c r="C97" s="44">
        <f>IF(COUNTIF('Branca RS'!$B95:$AL95,C$65)=0,0,COUNTIF('Branca RS'!$B95:$AL95,C$65)/$B$3)</f>
        <v>0.05555555555555555</v>
      </c>
      <c r="D97" s="44">
        <f>IF(COUNTIF('Branca RS'!$B95:$AL95,D$65)=0,0,COUNTIF('Branca RS'!$B95:$AL95,D$65)/$B$3)</f>
        <v>0.5</v>
      </c>
      <c r="E97" s="44">
        <f>IF(COUNTIF('Branca RS'!$B95:$AL95,E$65)=0,0,COUNTIF('Branca RS'!$B95:$AL95,E$65)/$B$3)</f>
        <v>0.4444444444444444</v>
      </c>
      <c r="F97" s="47">
        <f>AVERAGE('Branca RS'!B95:S95)</f>
        <v>3.388888888888889</v>
      </c>
    </row>
    <row r="98" spans="1:6" ht="12">
      <c r="A98" s="4" t="s">
        <v>187</v>
      </c>
      <c r="B98" s="44">
        <f>IF(COUNTIF('Branca RS'!$B90:$AL90,B$65)=0,0,COUNTIF('Branca RS'!$B90:$AL90,B$65)/$B$3)</f>
        <v>0</v>
      </c>
      <c r="C98" s="44">
        <f>IF(COUNTIF('Branca RS'!$B90:$AL90,C$65)=0,0,COUNTIF('Branca RS'!$B90:$AL90,C$65)/$B$3)</f>
        <v>0.05555555555555555</v>
      </c>
      <c r="D98" s="44">
        <f>IF(COUNTIF('Branca RS'!$B90:$AL90,D$65)=0,0,COUNTIF('Branca RS'!$B90:$AL90,D$65)/$B$3)</f>
        <v>0.5555555555555556</v>
      </c>
      <c r="E98" s="44">
        <f>IF(COUNTIF('Branca RS'!$B90:$AL90,E$65)=0,0,COUNTIF('Branca RS'!$B90:$AL90,E$65)/$B$3)</f>
        <v>0.3888888888888889</v>
      </c>
      <c r="F98" s="47">
        <f>AVERAGE('Branca RS'!B90:S90)</f>
        <v>3.3333333333333335</v>
      </c>
    </row>
    <row r="99" spans="1:6" ht="12">
      <c r="A99" s="4" t="s">
        <v>188</v>
      </c>
      <c r="B99" s="44">
        <f>IF(COUNTIF('Branca RS'!$B91:$AL91,B$65)=0,0,COUNTIF('Branca RS'!$B91:$AL91,B$65)/$B$3)</f>
        <v>0</v>
      </c>
      <c r="C99" s="44">
        <f>IF(COUNTIF('Branca RS'!$B91:$AL91,C$65)=0,0,COUNTIF('Branca RS'!$B91:$AL91,C$65)/$B$3)</f>
        <v>0.05555555555555555</v>
      </c>
      <c r="D99" s="44">
        <f>IF(COUNTIF('Branca RS'!$B91:$AL91,D$65)=0,0,COUNTIF('Branca RS'!$B91:$AL91,D$65)/$B$3)</f>
        <v>0.6111111111111112</v>
      </c>
      <c r="E99" s="44">
        <f>IF(COUNTIF('Branca RS'!$B91:$AL91,E$65)=0,0,COUNTIF('Branca RS'!$B91:$AL91,E$65)/$B$3)</f>
        <v>0.3333333333333333</v>
      </c>
      <c r="F99" s="47">
        <f>AVERAGE('Branca RS'!B91:S91)</f>
        <v>3.2777777777777777</v>
      </c>
    </row>
    <row r="100" spans="1:6" ht="12">
      <c r="A100" s="4" t="s">
        <v>193</v>
      </c>
      <c r="B100" s="44">
        <f>IF(COUNTIF('Branca RS'!$B96:$AL96,B$65)=0,0,COUNTIF('Branca RS'!$B96:$AL96,B$65)/$B$3)</f>
        <v>0</v>
      </c>
      <c r="C100" s="44">
        <f>IF(COUNTIF('Branca RS'!$B96:$AL96,C$65)=0,0,COUNTIF('Branca RS'!$B96:$AL96,C$65)/$B$3)</f>
        <v>0.2222222222222222</v>
      </c>
      <c r="D100" s="44">
        <f>IF(COUNTIF('Branca RS'!$B96:$AL96,D$65)=0,0,COUNTIF('Branca RS'!$B96:$AL96,D$65)/$B$3)</f>
        <v>0.2777777777777778</v>
      </c>
      <c r="E100" s="44">
        <f>IF(COUNTIF('Branca RS'!$B96:$AL96,E$65)=0,0,COUNTIF('Branca RS'!$B96:$AL96,E$65)/$B$3)</f>
        <v>0.5</v>
      </c>
      <c r="F100" s="47">
        <f>AVERAGE('Branca RS'!B96:S96)</f>
        <v>3.2777777777777777</v>
      </c>
    </row>
    <row r="101" spans="1:6" ht="12">
      <c r="A101" s="4" t="s">
        <v>181</v>
      </c>
      <c r="B101" s="44">
        <f>IF(COUNTIF('Branca RS'!$B84:$AL84,B$65)=0,0,COUNTIF('Branca RS'!$B84:$AL84,B$65)/$B$3)</f>
        <v>0</v>
      </c>
      <c r="C101" s="44">
        <f>IF(COUNTIF('Branca RS'!$B84:$AL84,C$65)=0,0,COUNTIF('Branca RS'!$B84:$AL84,C$65)/$B$3)</f>
        <v>0.16666666666666666</v>
      </c>
      <c r="D101" s="44">
        <f>IF(COUNTIF('Branca RS'!$B84:$AL84,D$65)=0,0,COUNTIF('Branca RS'!$B84:$AL84,D$65)/$B$3)</f>
        <v>0.5</v>
      </c>
      <c r="E101" s="44">
        <f>IF(COUNTIF('Branca RS'!$B84:$AL84,E$65)=0,0,COUNTIF('Branca RS'!$B84:$AL84,E$65)/$B$3)</f>
        <v>0.3333333333333333</v>
      </c>
      <c r="F101" s="47">
        <f>AVERAGE('Branca RS'!B84:S84)</f>
        <v>3.1666666666666665</v>
      </c>
    </row>
    <row r="102" spans="1:6" ht="12">
      <c r="A102" s="4" t="s">
        <v>200</v>
      </c>
      <c r="B102" s="44">
        <f>IF(COUNTIF('Branca RS'!$B103:$AL103,B$65)=0,0,COUNTIF('Branca RS'!$B103:$AL103,B$65)/$B$3)</f>
        <v>0.05555555555555555</v>
      </c>
      <c r="C102" s="44">
        <f>IF(COUNTIF('Branca RS'!$B103:$AL103,C$65)=0,0,COUNTIF('Branca RS'!$B103:$AL103,C$65)/$B$3)</f>
        <v>0</v>
      </c>
      <c r="D102" s="44">
        <f>IF(COUNTIF('Branca RS'!$B103:$AL103,D$65)=0,0,COUNTIF('Branca RS'!$B103:$AL103,D$65)/$B$3)</f>
        <v>0.6666666666666666</v>
      </c>
      <c r="E102" s="44">
        <f>IF(COUNTIF('Branca RS'!$B103:$AL103,E$65)=0,0,COUNTIF('Branca RS'!$B103:$AL103,E$65)/$B$3)</f>
        <v>0.2777777777777778</v>
      </c>
      <c r="F102" s="47">
        <f>AVERAGE('Branca RS'!B103:S103)</f>
        <v>3.1666666666666665</v>
      </c>
    </row>
    <row r="103" spans="1:6" ht="12">
      <c r="A103" s="4" t="s">
        <v>194</v>
      </c>
      <c r="B103" s="44">
        <f>IF(COUNTIF('Branca RS'!$B97:$AL97,B$65)=0,0,COUNTIF('Branca RS'!$B97:$AL97,B$65)/$B$3)</f>
        <v>0</v>
      </c>
      <c r="C103" s="44">
        <f>IF(COUNTIF('Branca RS'!$B97:$AL97,C$65)=0,0,COUNTIF('Branca RS'!$B97:$AL97,C$65)/$B$3)</f>
        <v>0.2222222222222222</v>
      </c>
      <c r="D103" s="44">
        <f>IF(COUNTIF('Branca RS'!$B97:$AL97,D$65)=0,0,COUNTIF('Branca RS'!$B97:$AL97,D$65)/$B$3)</f>
        <v>0.4444444444444444</v>
      </c>
      <c r="E103" s="44">
        <f>IF(COUNTIF('Branca RS'!$B97:$AL97,E$65)=0,0,COUNTIF('Branca RS'!$B97:$AL97,E$65)/$B$3)</f>
        <v>0.3333333333333333</v>
      </c>
      <c r="F103" s="47">
        <f>AVERAGE('Branca RS'!B97:S97)</f>
        <v>3.111111111111111</v>
      </c>
    </row>
    <row r="104" spans="1:6" ht="12">
      <c r="A104" s="4" t="s">
        <v>197</v>
      </c>
      <c r="B104" s="44">
        <f>IF(COUNTIF('Branca RS'!$B100:$AL100,B$65)=0,0,COUNTIF('Branca RS'!$B100:$AL100,B$65)/$B$3)</f>
        <v>0.05555555555555555</v>
      </c>
      <c r="C104" s="44">
        <f>IF(COUNTIF('Branca RS'!$B100:$AL100,C$65)=0,0,COUNTIF('Branca RS'!$B100:$AL100,C$65)/$B$3)</f>
        <v>0.1111111111111111</v>
      </c>
      <c r="D104" s="44">
        <f>IF(COUNTIF('Branca RS'!$B100:$AL100,D$65)=0,0,COUNTIF('Branca RS'!$B100:$AL100,D$65)/$B$3)</f>
        <v>0.5555555555555556</v>
      </c>
      <c r="E104" s="44">
        <f>IF(COUNTIF('Branca RS'!$B100:$AL100,E$65)=0,0,COUNTIF('Branca RS'!$B100:$AL100,E$65)/$B$3)</f>
        <v>0.2777777777777778</v>
      </c>
      <c r="F104" s="47">
        <f>AVERAGE('Branca RS'!B100:S100)</f>
        <v>3.0555555555555554</v>
      </c>
    </row>
    <row r="105" spans="1:6" ht="12">
      <c r="A105" s="4" t="s">
        <v>178</v>
      </c>
      <c r="B105" s="44">
        <f>IF(COUNTIF('Branca RS'!$B81:$AL81,B$65)=0,0,COUNTIF('Branca RS'!$B81:$AL81,B$65)/$B$3)</f>
        <v>0</v>
      </c>
      <c r="C105" s="44">
        <f>IF(COUNTIF('Branca RS'!$B81:$AL81,C$65)=0,0,COUNTIF('Branca RS'!$B81:$AL81,C$65)/$B$3)</f>
        <v>0.2222222222222222</v>
      </c>
      <c r="D105" s="44">
        <f>IF(COUNTIF('Branca RS'!$B81:$AL81,D$65)=0,0,COUNTIF('Branca RS'!$B81:$AL81,D$65)/$B$3)</f>
        <v>0.5555555555555556</v>
      </c>
      <c r="E105" s="44">
        <f>IF(COUNTIF('Branca RS'!$B81:$AL81,E$65)=0,0,COUNTIF('Branca RS'!$B81:$AL81,E$65)/$B$3)</f>
        <v>0.2222222222222222</v>
      </c>
      <c r="F105" s="47">
        <f>AVERAGE('Branca RS'!B81:S81)</f>
        <v>3</v>
      </c>
    </row>
    <row r="106" spans="1:6" ht="12">
      <c r="A106" s="4" t="s">
        <v>184</v>
      </c>
      <c r="B106" s="44">
        <f>IF(COUNTIF('Branca RS'!$B87:$AL87,B$65)=0,0,COUNTIF('Branca RS'!$B87:$AL87,B$65)/$B$3)</f>
        <v>0</v>
      </c>
      <c r="C106" s="44">
        <f>IF(COUNTIF('Branca RS'!$B87:$AL87,C$65)=0,0,COUNTIF('Branca RS'!$B87:$AL87,C$65)/$B$3)</f>
        <v>0.3333333333333333</v>
      </c>
      <c r="D106" s="44">
        <f>IF(COUNTIF('Branca RS'!$B87:$AL87,D$65)=0,0,COUNTIF('Branca RS'!$B87:$AL87,D$65)/$B$3)</f>
        <v>0.3333333333333333</v>
      </c>
      <c r="E106" s="44">
        <f>IF(COUNTIF('Branca RS'!$B87:$AL87,E$65)=0,0,COUNTIF('Branca RS'!$B87:$AL87,E$65)/$B$3)</f>
        <v>0.3333333333333333</v>
      </c>
      <c r="F106" s="47">
        <f>AVERAGE('Branca RS'!B87:S87)</f>
        <v>3</v>
      </c>
    </row>
    <row r="107" spans="1:6" ht="12">
      <c r="A107" s="4" t="s">
        <v>185</v>
      </c>
      <c r="B107" s="44">
        <f>IF(COUNTIF('Branca RS'!$B88:$AL88,B$65)=0,0,COUNTIF('Branca RS'!$B88:$AL88,B$65)/$B$3)</f>
        <v>0</v>
      </c>
      <c r="C107" s="44">
        <f>IF(COUNTIF('Branca RS'!$B88:$AL88,C$65)=0,0,COUNTIF('Branca RS'!$B88:$AL88,C$65)/$B$3)</f>
        <v>0.3888888888888889</v>
      </c>
      <c r="D107" s="44">
        <f>IF(COUNTIF('Branca RS'!$B88:$AL88,D$65)=0,0,COUNTIF('Branca RS'!$B88:$AL88,D$65)/$B$3)</f>
        <v>0.2777777777777778</v>
      </c>
      <c r="E107" s="44">
        <f>IF(COUNTIF('Branca RS'!$B88:$AL88,E$65)=0,0,COUNTIF('Branca RS'!$B88:$AL88,E$65)/$B$3)</f>
        <v>0.3333333333333333</v>
      </c>
      <c r="F107" s="47">
        <f>AVERAGE('Branca RS'!B88:S88)</f>
        <v>2.9444444444444446</v>
      </c>
    </row>
    <row r="108" spans="1:6" ht="12">
      <c r="A108" s="4" t="s">
        <v>201</v>
      </c>
      <c r="B108" s="44">
        <f>IF(COUNTIF('Branca RS'!$B104:$AL104,B$65)=0,0,COUNTIF('Branca RS'!$B104:$AL104,B$65)/$B$3)</f>
        <v>0</v>
      </c>
      <c r="C108" s="44">
        <f>IF(COUNTIF('Branca RS'!$B104:$AL104,C$65)=0,0,COUNTIF('Branca RS'!$B104:$AL104,C$65)/$B$3)</f>
        <v>0.2222222222222222</v>
      </c>
      <c r="D108" s="44">
        <f>IF(COUNTIF('Branca RS'!$B104:$AL104,D$65)=0,0,COUNTIF('Branca RS'!$B104:$AL104,D$65)/$B$3)</f>
        <v>0.6666666666666666</v>
      </c>
      <c r="E108" s="44">
        <f>IF(COUNTIF('Branca RS'!$B104:$AL104,E$65)=0,0,COUNTIF('Branca RS'!$B104:$AL104,E$65)/$B$3)</f>
        <v>0.1111111111111111</v>
      </c>
      <c r="F108" s="47">
        <f>AVERAGE('Branca RS'!B104:S104)</f>
        <v>2.888888888888889</v>
      </c>
    </row>
    <row r="109" spans="1:6" ht="12">
      <c r="A109" s="4" t="s">
        <v>189</v>
      </c>
      <c r="B109" s="44">
        <f>IF(COUNTIF('Branca RS'!$B92:$AL92,B$65)=0,0,COUNTIF('Branca RS'!$B92:$AL92,B$65)/$B$3)</f>
        <v>0.05555555555555555</v>
      </c>
      <c r="C109" s="44">
        <f>IF(COUNTIF('Branca RS'!$B92:$AL92,C$65)=0,0,COUNTIF('Branca RS'!$B92:$AL92,C$65)/$B$3)</f>
        <v>0.16666666666666666</v>
      </c>
      <c r="D109" s="44">
        <f>IF(COUNTIF('Branca RS'!$B92:$AL92,D$65)=0,0,COUNTIF('Branca RS'!$B92:$AL92,D$65)/$B$3)</f>
        <v>0.7222222222222222</v>
      </c>
      <c r="E109" s="44">
        <f>IF(COUNTIF('Branca RS'!$B92:$AL92,E$65)=0,0,COUNTIF('Branca RS'!$B92:$AL92,E$65)/$B$3)</f>
        <v>0.05555555555555555</v>
      </c>
      <c r="F109" s="47">
        <f>AVERAGE('Branca RS'!B92:S92)</f>
        <v>2.7777777777777777</v>
      </c>
    </row>
    <row r="110" spans="1:6" ht="12">
      <c r="A110" s="4" t="s">
        <v>177</v>
      </c>
      <c r="B110" s="44">
        <f>IF(COUNTIF('Branca RS'!$B80:$AL80,B$65)=0,0,COUNTIF('Branca RS'!$B80:$AL80,B$65)/$B$3)</f>
        <v>0.1111111111111111</v>
      </c>
      <c r="C110" s="44">
        <f>IF(COUNTIF('Branca RS'!$B80:$AL80,C$65)=0,0,COUNTIF('Branca RS'!$B80:$AL80,C$65)/$B$3)</f>
        <v>0.2222222222222222</v>
      </c>
      <c r="D110" s="44">
        <f>IF(COUNTIF('Branca RS'!$B80:$AL80,D$65)=0,0,COUNTIF('Branca RS'!$B80:$AL80,D$65)/$B$3)</f>
        <v>0.4444444444444444</v>
      </c>
      <c r="E110" s="44">
        <f>IF(COUNTIF('Branca RS'!$B80:$AL80,E$65)=0,0,COUNTIF('Branca RS'!$B80:$AL80,E$65)/$B$3)</f>
        <v>0.2222222222222222</v>
      </c>
      <c r="F110" s="47">
        <f>AVERAGE('Branca RS'!B80:S80)</f>
        <v>2.7777777777777777</v>
      </c>
    </row>
    <row r="111" spans="1:6" ht="12">
      <c r="A111" s="4" t="s">
        <v>198</v>
      </c>
      <c r="B111" s="44">
        <f>IF(COUNTIF('Branca RS'!$B101:$AL101,B$65)=0,0,COUNTIF('Branca RS'!$B101:$AL101,B$65)/$B$3)</f>
        <v>0.1111111111111111</v>
      </c>
      <c r="C111" s="44">
        <f>IF(COUNTIF('Branca RS'!$B101:$AL101,C$65)=0,0,COUNTIF('Branca RS'!$B101:$AL101,C$65)/$B$3)</f>
        <v>0.16666666666666666</v>
      </c>
      <c r="D111" s="44">
        <f>IF(COUNTIF('Branca RS'!$B101:$AL101,D$65)=0,0,COUNTIF('Branca RS'!$B101:$AL101,D$65)/$B$3)</f>
        <v>0.6666666666666666</v>
      </c>
      <c r="E111" s="44">
        <f>IF(COUNTIF('Branca RS'!$B101:$AL101,E$65)=0,0,COUNTIF('Branca RS'!$B101:$AL101,E$65)/$B$3)</f>
        <v>0.05555555555555555</v>
      </c>
      <c r="F111" s="47">
        <f>AVERAGE('Branca RS'!B101:S101)</f>
        <v>2.6666666666666665</v>
      </c>
    </row>
    <row r="112" spans="1:6" ht="12">
      <c r="A112" s="4" t="s">
        <v>195</v>
      </c>
      <c r="B112" s="44">
        <f>IF(COUNTIF('Branca RS'!$B98:$AL98,B$65)=0,0,COUNTIF('Branca RS'!$B98:$AL98,B$65)/$B$3)</f>
        <v>0</v>
      </c>
      <c r="C112" s="44">
        <f>IF(COUNTIF('Branca RS'!$B98:$AL98,C$65)=0,0,COUNTIF('Branca RS'!$B98:$AL98,C$65)/$B$3)</f>
        <v>0.5</v>
      </c>
      <c r="D112" s="44">
        <f>IF(COUNTIF('Branca RS'!$B98:$AL98,D$65)=0,0,COUNTIF('Branca RS'!$B98:$AL98,D$65)/$B$3)</f>
        <v>0.3888888888888889</v>
      </c>
      <c r="E112" s="44">
        <f>IF(COUNTIF('Branca RS'!$B98:$AL98,E$65)=0,0,COUNTIF('Branca RS'!$B98:$AL98,E$65)/$B$3)</f>
        <v>0.1111111111111111</v>
      </c>
      <c r="F112" s="47">
        <f>AVERAGE('Branca RS'!B98:S98)</f>
        <v>2.611111111111111</v>
      </c>
    </row>
    <row r="113" spans="1:6" ht="12">
      <c r="A113" s="4" t="s">
        <v>202</v>
      </c>
      <c r="B113" s="44">
        <f>IF(COUNTIF('Branca RS'!$B105:$AL105,B$65)=0,0,COUNTIF('Branca RS'!$B105:$AL105,B$65)/$B$3)</f>
        <v>0.16666666666666666</v>
      </c>
      <c r="C113" s="44">
        <f>IF(COUNTIF('Branca RS'!$B105:$AL105,C$65)=0,0,COUNTIF('Branca RS'!$B105:$AL105,C$65)/$B$3)</f>
        <v>0.3333333333333333</v>
      </c>
      <c r="D113" s="44">
        <f>IF(COUNTIF('Branca RS'!$B105:$AL105,D$65)=0,0,COUNTIF('Branca RS'!$B105:$AL105,D$65)/$B$3)</f>
        <v>0.3333333333333333</v>
      </c>
      <c r="E113" s="44">
        <f>IF(COUNTIF('Branca RS'!$B105:$AL105,E$65)=0,0,COUNTIF('Branca RS'!$B105:$AL105,E$65)/$B$3)</f>
        <v>0.16666666666666666</v>
      </c>
      <c r="F113" s="47">
        <f>AVERAGE('Branca RS'!B105:S105)</f>
        <v>2.5</v>
      </c>
    </row>
    <row r="114" spans="1:6" ht="12">
      <c r="A114" s="4" t="s">
        <v>182</v>
      </c>
      <c r="B114" s="44">
        <f>IF(COUNTIF('Branca RS'!$B85:$AL85,B$65)=0,0,COUNTIF('Branca RS'!$B85:$AL85,B$65)/$B$3)</f>
        <v>0.05555555555555555</v>
      </c>
      <c r="C114" s="44">
        <f>IF(COUNTIF('Branca RS'!$B85:$AL85,C$65)=0,0,COUNTIF('Branca RS'!$B85:$AL85,C$65)/$B$3)</f>
        <v>0.3888888888888889</v>
      </c>
      <c r="D114" s="44">
        <f>IF(COUNTIF('Branca RS'!$B85:$AL85,D$65)=0,0,COUNTIF('Branca RS'!$B85:$AL85,D$65)/$B$3)</f>
        <v>0.5555555555555556</v>
      </c>
      <c r="E114" s="44">
        <f>IF(COUNTIF('Branca RS'!$B85:$AL85,E$65)=0,0,COUNTIF('Branca RS'!$B85:$AL85,E$65)/$B$3)</f>
        <v>0</v>
      </c>
      <c r="F114" s="47">
        <f>AVERAGE('Branca RS'!B85:S85)</f>
        <v>2.5</v>
      </c>
    </row>
    <row r="115" spans="1:6" ht="12">
      <c r="A115" s="4" t="s">
        <v>190</v>
      </c>
      <c r="B115" s="44">
        <f>IF(COUNTIF('Branca RS'!$B93:$AL93,B$65)=0,0,COUNTIF('Branca RS'!$B93:$AL93,B$65)/$B$3)</f>
        <v>0.16666666666666666</v>
      </c>
      <c r="C115" s="44">
        <f>IF(COUNTIF('Branca RS'!$B93:$AL93,C$65)=0,0,COUNTIF('Branca RS'!$B93:$AL93,C$65)/$B$3)</f>
        <v>0.2777777777777778</v>
      </c>
      <c r="D115" s="44">
        <f>IF(COUNTIF('Branca RS'!$B93:$AL93,D$65)=0,0,COUNTIF('Branca RS'!$B93:$AL93,D$65)/$B$3)</f>
        <v>0.4444444444444444</v>
      </c>
      <c r="E115" s="44">
        <f>IF(COUNTIF('Branca RS'!$B93:$AL93,E$65)=0,0,COUNTIF('Branca RS'!$B93:$AL93,E$65)/$B$3)</f>
        <v>0.1111111111111111</v>
      </c>
      <c r="F115" s="47">
        <f>AVERAGE('Branca RS'!B93:S93)</f>
        <v>2.5</v>
      </c>
    </row>
    <row r="116" spans="1:6" ht="12">
      <c r="A116" s="4" t="s">
        <v>196</v>
      </c>
      <c r="B116" s="44">
        <f>IF(COUNTIF('Branca RS'!$B99:$AL99,B$65)=0,0,COUNTIF('Branca RS'!$B99:$AL99,B$65)/$B$3)</f>
        <v>0.2222222222222222</v>
      </c>
      <c r="C116" s="44">
        <f>IF(COUNTIF('Branca RS'!$B99:$AL99,C$65)=0,0,COUNTIF('Branca RS'!$B99:$AL99,C$65)/$B$3)</f>
        <v>0.3888888888888889</v>
      </c>
      <c r="D116" s="44">
        <f>IF(COUNTIF('Branca RS'!$B99:$AL99,D$65)=0,0,COUNTIF('Branca RS'!$B99:$AL99,D$65)/$B$3)</f>
        <v>0.2222222222222222</v>
      </c>
      <c r="E116" s="44">
        <f>IF(COUNTIF('Branca RS'!$B99:$AL99,E$65)=0,0,COUNTIF('Branca RS'!$B99:$AL99,E$65)/$B$3)</f>
        <v>0.16666666666666666</v>
      </c>
      <c r="F116" s="47">
        <f>AVERAGE('Branca RS'!B99:S99)</f>
        <v>2.3333333333333335</v>
      </c>
    </row>
    <row r="117" spans="1:6" ht="12">
      <c r="A117" s="4" t="s">
        <v>199</v>
      </c>
      <c r="B117" s="44">
        <f>IF(COUNTIF('Branca RS'!$B102:$AL102,B$65)=0,0,COUNTIF('Branca RS'!$B102:$AL102,B$65)/$B$3)</f>
        <v>0.2222222222222222</v>
      </c>
      <c r="C117" s="44">
        <f>IF(COUNTIF('Branca RS'!$B102:$AL102,C$65)=0,0,COUNTIF('Branca RS'!$B102:$AL102,C$65)/$B$3)</f>
        <v>0.3333333333333333</v>
      </c>
      <c r="D117" s="44">
        <f>IF(COUNTIF('Branca RS'!$B102:$AL102,D$65)=0,0,COUNTIF('Branca RS'!$B102:$AL102,D$65)/$B$3)</f>
        <v>0.2777777777777778</v>
      </c>
      <c r="E117" s="44">
        <f>IF(COUNTIF('Branca RS'!$B102:$AL102,E$65)=0,0,COUNTIF('Branca RS'!$B102:$AL102,E$65)/$B$3)</f>
        <v>0.1111111111111111</v>
      </c>
      <c r="F117" s="47">
        <f>AVERAGE('Branca RS'!B102:S102)</f>
        <v>2.1666666666666665</v>
      </c>
    </row>
    <row r="118" spans="1:6" ht="12">
      <c r="A118" s="4" t="s">
        <v>191</v>
      </c>
      <c r="B118" s="44">
        <f>IF(COUNTIF('Branca RS'!$B94:$AL94,B$65)=0,0,COUNTIF('Branca RS'!$B94:$AL94,B$65)/$B$3)</f>
        <v>0.16666666666666666</v>
      </c>
      <c r="C118" s="44">
        <f>IF(COUNTIF('Branca RS'!$B94:$AL94,C$65)=0,0,COUNTIF('Branca RS'!$B94:$AL94,C$65)/$B$3)</f>
        <v>0.1111111111111111</v>
      </c>
      <c r="D118" s="44">
        <f>IF(COUNTIF('Branca RS'!$B94:$AL94,D$65)=0,0,COUNTIF('Branca RS'!$B94:$AL94,D$65)/$B$3)</f>
        <v>0.2777777777777778</v>
      </c>
      <c r="E118" s="44">
        <f>IF(COUNTIF('Branca RS'!$B94:$AL94,E$65)=0,0,COUNTIF('Branca RS'!$B94:$AL94,E$65)/$B$3)</f>
        <v>0.05555555555555555</v>
      </c>
      <c r="F118" s="47">
        <f>AVERAGE('Branca RS'!B94:S94)</f>
        <v>1.625</v>
      </c>
    </row>
    <row r="120" spans="1:6" ht="12">
      <c r="A120" s="45" t="s">
        <v>204</v>
      </c>
      <c r="B120" s="37">
        <v>1</v>
      </c>
      <c r="C120" s="37">
        <v>2</v>
      </c>
      <c r="D120" s="37">
        <v>3</v>
      </c>
      <c r="E120" s="37">
        <v>4</v>
      </c>
      <c r="F120" s="37" t="s">
        <v>276</v>
      </c>
    </row>
    <row r="121" spans="1:6" ht="12">
      <c r="A121" s="4" t="s">
        <v>205</v>
      </c>
      <c r="B121" s="44">
        <f>IF(COUNTIF('Branca RS'!$B107:$AL107,B$65)=0,0,COUNTIF('Branca RS'!$B107:$AL107,B$65)/$B$3)</f>
        <v>0</v>
      </c>
      <c r="C121" s="44">
        <f>IF(COUNTIF('Branca RS'!$B107:$AL107,C$65)=0,0,COUNTIF('Branca RS'!$B107:$AL107,C$65)/$B$3)</f>
        <v>0.2222222222222222</v>
      </c>
      <c r="D121" s="44">
        <f>IF(COUNTIF('Branca RS'!$B107:$AL107,D$65)=0,0,COUNTIF('Branca RS'!$B107:$AL107,D$65)/$B$3)</f>
        <v>0.7222222222222222</v>
      </c>
      <c r="E121" s="44">
        <f>IF(COUNTIF('Branca RS'!$B107:$AL107,E$65)=0,0,COUNTIF('Branca RS'!$B107:$AL107,E$65)/$B$3)</f>
        <v>0.05555555555555555</v>
      </c>
      <c r="F121" s="47">
        <f>AVERAGE('Branca RS'!B107:S107)</f>
        <v>2.8333333333333335</v>
      </c>
    </row>
    <row r="122" spans="1:6" ht="12">
      <c r="A122" s="4" t="s">
        <v>206</v>
      </c>
      <c r="B122" s="44">
        <f>IF(COUNTIF('Branca RS'!$B108:$AL108,B$65)=0,0,COUNTIF('Branca RS'!$B108:$AL108,B$65)/$B$3)</f>
        <v>0.05555555555555555</v>
      </c>
      <c r="C122" s="44">
        <f>IF(COUNTIF('Branca RS'!$B108:$AL108,C$65)=0,0,COUNTIF('Branca RS'!$B108:$AL108,C$65)/$B$3)</f>
        <v>0.1111111111111111</v>
      </c>
      <c r="D122" s="44">
        <f>IF(COUNTIF('Branca RS'!$B108:$AL108,D$65)=0,0,COUNTIF('Branca RS'!$B108:$AL108,D$65)/$B$3)</f>
        <v>0.6111111111111112</v>
      </c>
      <c r="E122" s="44">
        <f>IF(COUNTIF('Branca RS'!$B108:$AL108,E$65)=0,0,COUNTIF('Branca RS'!$B108:$AL108,E$65)/$B$3)</f>
        <v>0.2222222222222222</v>
      </c>
      <c r="F122" s="47">
        <f>AVERAGE('Branca RS'!B108:S108)</f>
        <v>3</v>
      </c>
    </row>
    <row r="123" spans="1:6" ht="12">
      <c r="A123" s="4" t="s">
        <v>207</v>
      </c>
      <c r="B123" s="44">
        <f>IF(COUNTIF('Branca RS'!$B109:$AL109,B$65)=0,0,COUNTIF('Branca RS'!$B109:$AL109,B$65)/$B$3)</f>
        <v>0.05555555555555555</v>
      </c>
      <c r="C123" s="44">
        <f>IF(COUNTIF('Branca RS'!$B109:$AL109,C$65)=0,0,COUNTIF('Branca RS'!$B109:$AL109,C$65)/$B$3)</f>
        <v>0.16666666666666666</v>
      </c>
      <c r="D123" s="44">
        <f>IF(COUNTIF('Branca RS'!$B109:$AL109,D$65)=0,0,COUNTIF('Branca RS'!$B109:$AL109,D$65)/$B$3)</f>
        <v>0.5</v>
      </c>
      <c r="E123" s="44">
        <f>IF(COUNTIF('Branca RS'!$B109:$AL109,E$65)=0,0,COUNTIF('Branca RS'!$B109:$AL109,E$65)/$B$3)</f>
        <v>0.2777777777777778</v>
      </c>
      <c r="F123" s="47">
        <f>AVERAGE('Branca RS'!B109:S109)</f>
        <v>3</v>
      </c>
    </row>
    <row r="124" spans="1:6" ht="12">
      <c r="A124" s="4" t="s">
        <v>208</v>
      </c>
      <c r="B124" s="44">
        <f>IF(COUNTIF('Branca RS'!$B110:$AL110,B$65)=0,0,COUNTIF('Branca RS'!$B110:$AL110,B$65)/$B$3)</f>
        <v>0</v>
      </c>
      <c r="C124" s="44">
        <f>IF(COUNTIF('Branca RS'!$B110:$AL110,C$65)=0,0,COUNTIF('Branca RS'!$B110:$AL110,C$65)/$B$3)</f>
        <v>0.16666666666666666</v>
      </c>
      <c r="D124" s="44">
        <f>IF(COUNTIF('Branca RS'!$B110:$AL110,D$65)=0,0,COUNTIF('Branca RS'!$B110:$AL110,D$65)/$B$3)</f>
        <v>0.5555555555555556</v>
      </c>
      <c r="E124" s="44">
        <f>IF(COUNTIF('Branca RS'!$B110:$AL110,E$65)=0,0,COUNTIF('Branca RS'!$B110:$AL110,E$65)/$B$3)</f>
        <v>0.2777777777777778</v>
      </c>
      <c r="F124" s="47">
        <f>AVERAGE('Branca RS'!B110:S110)</f>
        <v>3.111111111111111</v>
      </c>
    </row>
    <row r="125" spans="1:6" ht="12">
      <c r="A125" s="4" t="s">
        <v>209</v>
      </c>
      <c r="B125" s="44">
        <f>IF(COUNTIF('Branca RS'!$B111:$AL111,B$65)=0,0,COUNTIF('Branca RS'!$B111:$AL111,B$65)/$B$3)</f>
        <v>0.05555555555555555</v>
      </c>
      <c r="C125" s="44">
        <f>IF(COUNTIF('Branca RS'!$B111:$AL111,C$65)=0,0,COUNTIF('Branca RS'!$B111:$AL111,C$65)/$B$3)</f>
        <v>0.3888888888888889</v>
      </c>
      <c r="D125" s="44">
        <f>IF(COUNTIF('Branca RS'!$B111:$AL111,D$65)=0,0,COUNTIF('Branca RS'!$B111:$AL111,D$65)/$B$3)</f>
        <v>0.5</v>
      </c>
      <c r="E125" s="44">
        <f>IF(COUNTIF('Branca RS'!$B111:$AL111,E$65)=0,0,COUNTIF('Branca RS'!$B111:$AL111,E$65)/$B$3)</f>
        <v>0.05555555555555555</v>
      </c>
      <c r="F125" s="47">
        <f>AVERAGE('Branca RS'!B111:S111)</f>
        <v>2.5555555555555554</v>
      </c>
    </row>
    <row r="126" spans="1:6" ht="12">
      <c r="A126" s="4" t="s">
        <v>210</v>
      </c>
      <c r="B126" s="44">
        <f>IF(COUNTIF('Branca RS'!$B112:$AL112,B$65)=0,0,COUNTIF('Branca RS'!$B112:$AL112,B$65)/$B$3)</f>
        <v>0</v>
      </c>
      <c r="C126" s="44">
        <f>IF(COUNTIF('Branca RS'!$B112:$AL112,C$65)=0,0,COUNTIF('Branca RS'!$B112:$AL112,C$65)/$B$3)</f>
        <v>0.1111111111111111</v>
      </c>
      <c r="D126" s="44">
        <f>IF(COUNTIF('Branca RS'!$B112:$AL112,D$65)=0,0,COUNTIF('Branca RS'!$B112:$AL112,D$65)/$B$3)</f>
        <v>0.5</v>
      </c>
      <c r="E126" s="44">
        <f>IF(COUNTIF('Branca RS'!$B112:$AL112,E$65)=0,0,COUNTIF('Branca RS'!$B112:$AL112,E$65)/$B$3)</f>
        <v>0.3888888888888889</v>
      </c>
      <c r="F126" s="47">
        <f>AVERAGE('Branca RS'!B112:S112)</f>
        <v>3.2777777777777777</v>
      </c>
    </row>
    <row r="127" spans="1:6" ht="12">
      <c r="A127" s="4" t="s">
        <v>211</v>
      </c>
      <c r="B127" s="44">
        <f>IF(COUNTIF('Branca RS'!$B113:$AL113,B$65)=0,0,COUNTIF('Branca RS'!$B113:$AL113,B$65)/$B$3)</f>
        <v>0</v>
      </c>
      <c r="C127" s="44">
        <f>IF(COUNTIF('Branca RS'!$B113:$AL113,C$65)=0,0,COUNTIF('Branca RS'!$B113:$AL113,C$65)/$B$3)</f>
        <v>0.05555555555555555</v>
      </c>
      <c r="D127" s="44">
        <f>IF(COUNTIF('Branca RS'!$B113:$AL113,D$65)=0,0,COUNTIF('Branca RS'!$B113:$AL113,D$65)/$B$3)</f>
        <v>0.3888888888888889</v>
      </c>
      <c r="E127" s="44">
        <f>IF(COUNTIF('Branca RS'!$B113:$AL113,E$65)=0,0,COUNTIF('Branca RS'!$B113:$AL113,E$65)/$B$3)</f>
        <v>0.5555555555555556</v>
      </c>
      <c r="F127" s="47">
        <f>AVERAGE('Branca RS'!B113:S113)</f>
        <v>3.5</v>
      </c>
    </row>
    <row r="128" spans="1:6" ht="12">
      <c r="A128" s="4" t="s">
        <v>212</v>
      </c>
      <c r="B128" s="44">
        <f>IF(COUNTIF('Branca RS'!$B114:$AL114,B$65)=0,0,COUNTIF('Branca RS'!$B114:$AL114,B$65)/$B$3)</f>
        <v>0.05555555555555555</v>
      </c>
      <c r="C128" s="44">
        <f>IF(COUNTIF('Branca RS'!$B114:$AL114,C$65)=0,0,COUNTIF('Branca RS'!$B114:$AL114,C$65)/$B$3)</f>
        <v>0.1111111111111111</v>
      </c>
      <c r="D128" s="44">
        <f>IF(COUNTIF('Branca RS'!$B114:$AL114,D$65)=0,0,COUNTIF('Branca RS'!$B114:$AL114,D$65)/$B$3)</f>
        <v>0.6111111111111112</v>
      </c>
      <c r="E128" s="44">
        <f>IF(COUNTIF('Branca RS'!$B114:$AL114,E$65)=0,0,COUNTIF('Branca RS'!$B114:$AL114,E$65)/$B$3)</f>
        <v>0.2222222222222222</v>
      </c>
      <c r="F128" s="47">
        <f>AVERAGE('Branca RS'!B114:S114)</f>
        <v>3</v>
      </c>
    </row>
    <row r="129" ht="12">
      <c r="A129" s="4"/>
    </row>
    <row r="130" spans="1:6" ht="12">
      <c r="A130" s="42" t="s">
        <v>300</v>
      </c>
      <c r="B130" s="44" t="s">
        <v>215</v>
      </c>
      <c r="C130" s="48" t="s">
        <v>214</v>
      </c>
      <c r="D130" s="48" t="s">
        <v>216</v>
      </c>
      <c r="E130" s="48" t="s">
        <v>218</v>
      </c>
      <c r="F130" s="48" t="s">
        <v>219</v>
      </c>
    </row>
    <row r="131" spans="1:6" ht="12">
      <c r="A131" s="4" t="s">
        <v>213</v>
      </c>
      <c r="B131" s="44">
        <f>IF(COUNTIF('Branca RS'!$B115:$AL115,B$130)=0,0,COUNTIF('Branca RS'!$B115:$AL115,B$130)/$B$3)</f>
        <v>0</v>
      </c>
      <c r="C131" s="44">
        <f>IF(COUNTIF('Branca RS'!$B115:$AL115,C$130)=0,0,COUNTIF('Branca RS'!$B115:$AL115,C$130)/$B$3)</f>
        <v>0.05555555555555555</v>
      </c>
      <c r="D131" s="44">
        <f>IF(COUNTIF('Branca RS'!$B115:$AL115,D$130)=0,0,COUNTIF('Branca RS'!$B115:$AL115,D$130)/$B$3)</f>
        <v>0.8888888888888888</v>
      </c>
      <c r="E131" s="44">
        <f>IF(COUNTIF('Branca RS'!$B115:$AL115,E$130)=0,0,COUNTIF('Branca RS'!$B115:$AL115,E$130)/$B$3)</f>
        <v>0.05555555555555555</v>
      </c>
      <c r="F131" s="44">
        <f>IF(COUNTIF('Branca RS'!$B115:$AL115,F$130)=0,0,COUNTIF('Branca RS'!$B115:$AL115,F$130)/$B$3)</f>
        <v>0</v>
      </c>
    </row>
    <row r="132" spans="1:6" ht="12">
      <c r="A132" s="4" t="s">
        <v>220</v>
      </c>
      <c r="B132" s="44">
        <f>IF(COUNTIF('Branca RS'!$B116:$AL116,B$130)=0,0,COUNTIF('Branca RS'!$B116:$AL116,B$130)/$B$3)</f>
        <v>0.05555555555555555</v>
      </c>
      <c r="C132" s="44">
        <f>IF(COUNTIF('Branca RS'!$B116:$AL116,C$130)=0,0,COUNTIF('Branca RS'!$B116:$AL116,C$130)/$B$3)</f>
        <v>0.5</v>
      </c>
      <c r="D132" s="44">
        <f>IF(COUNTIF('Branca RS'!$B116:$AL116,D$130)=0,0,COUNTIF('Branca RS'!$B116:$AL116,D$130)/$B$3)</f>
        <v>0.2777777777777778</v>
      </c>
      <c r="E132" s="44">
        <f>IF(COUNTIF('Branca RS'!$B116:$AL116,E$130)=0,0,COUNTIF('Branca RS'!$B116:$AL116,E$130)/$B$3)</f>
        <v>0.16666666666666666</v>
      </c>
      <c r="F132" s="44">
        <f>IF(COUNTIF('Branca RS'!$B116:$AL116,F$130)=0,0,COUNTIF('Branca RS'!$B116:$AL116,F$130)/$B$3)</f>
        <v>0</v>
      </c>
    </row>
    <row r="133" spans="1:6" ht="12">
      <c r="A133" s="4" t="s">
        <v>221</v>
      </c>
      <c r="B133" s="44">
        <f>IF(COUNTIF('Branca RS'!$B117:$AL117,B$130)=0,0,COUNTIF('Branca RS'!$B117:$AL117,B$130)/$B$3)</f>
        <v>0.4444444444444444</v>
      </c>
      <c r="C133" s="44">
        <f>IF(COUNTIF('Branca RS'!$B117:$AL117,C$130)=0,0,COUNTIF('Branca RS'!$B117:$AL117,C$130)/$B$3)</f>
        <v>0.3888888888888889</v>
      </c>
      <c r="D133" s="44">
        <f>IF(COUNTIF('Branca RS'!$B117:$AL117,D$130)=0,0,COUNTIF('Branca RS'!$B117:$AL117,D$130)/$B$3)</f>
        <v>0.16666666666666666</v>
      </c>
      <c r="E133" s="44">
        <f>IF(COUNTIF('Branca RS'!$B117:$AL117,E$130)=0,0,COUNTIF('Branca RS'!$B117:$AL117,E$130)/$B$3)</f>
        <v>0</v>
      </c>
      <c r="F133" s="44">
        <f>IF(COUNTIF('Branca RS'!$B117:$AL117,F$130)=0,0,COUNTIF('Branca RS'!$B117:$AL117,F$130)/$B$3)</f>
        <v>0</v>
      </c>
    </row>
    <row r="135" spans="1:6" ht="12">
      <c r="A135" s="45" t="s">
        <v>222</v>
      </c>
      <c r="B135" s="37">
        <v>1</v>
      </c>
      <c r="C135" s="37">
        <v>2</v>
      </c>
      <c r="D135" s="37">
        <v>3</v>
      </c>
      <c r="E135" s="37">
        <v>4</v>
      </c>
      <c r="F135" s="37" t="s">
        <v>276</v>
      </c>
    </row>
    <row r="136" spans="1:6" ht="12">
      <c r="A136" s="4" t="s">
        <v>223</v>
      </c>
      <c r="B136" s="44">
        <f>IF(COUNTIF('Branca RS'!$B119:$AL119,B$65)=0,0,COUNTIF('Branca RS'!$B119:$AL119,B$65)/$B$3)</f>
        <v>0</v>
      </c>
      <c r="C136" s="44">
        <f>IF(COUNTIF('Branca RS'!$B119:$AL119,C$65)=0,0,COUNTIF('Branca RS'!$B119:$AL119,C$65)/$B$3)</f>
        <v>0.2222222222222222</v>
      </c>
      <c r="D136" s="44">
        <f>IF(COUNTIF('Branca RS'!$B119:$AL119,D$65)=0,0,COUNTIF('Branca RS'!$B119:$AL119,D$65)/$B$3)</f>
        <v>0.7222222222222222</v>
      </c>
      <c r="E136" s="44">
        <f>IF(COUNTIF('Branca RS'!$B119:$AL119,E$65)=0,0,COUNTIF('Branca RS'!$B119:$AL119,E$65)/$B$3)</f>
        <v>0.05555555555555555</v>
      </c>
      <c r="F136" s="47">
        <f>AVERAGE('Branca RS'!B119:S119)</f>
        <v>2.8333333333333335</v>
      </c>
    </row>
    <row r="137" spans="1:6" ht="12">
      <c r="A137" s="4" t="s">
        <v>224</v>
      </c>
      <c r="B137" s="44">
        <f>IF(COUNTIF('Branca RS'!$B120:$AL120,B$65)=0,0,COUNTIF('Branca RS'!$B120:$AL120,B$65)/$B$3)</f>
        <v>0</v>
      </c>
      <c r="C137" s="44">
        <f>IF(COUNTIF('Branca RS'!$B120:$AL120,C$65)=0,0,COUNTIF('Branca RS'!$B120:$AL120,C$65)/$B$3)</f>
        <v>0.3333333333333333</v>
      </c>
      <c r="D137" s="44">
        <f>IF(COUNTIF('Branca RS'!$B120:$AL120,D$65)=0,0,COUNTIF('Branca RS'!$B120:$AL120,D$65)/$B$3)</f>
        <v>0.5555555555555556</v>
      </c>
      <c r="E137" s="44">
        <f>IF(COUNTIF('Branca RS'!$B120:$AL120,E$65)=0,0,COUNTIF('Branca RS'!$B120:$AL120,E$65)/$B$3)</f>
        <v>0.1111111111111111</v>
      </c>
      <c r="F137" s="47">
        <f>AVERAGE('Branca RS'!B120:S120)</f>
        <v>2.7777777777777777</v>
      </c>
    </row>
    <row r="138" spans="1:6" ht="12">
      <c r="A138" s="4" t="s">
        <v>225</v>
      </c>
      <c r="B138" s="44">
        <f>IF(COUNTIF('Branca RS'!$B121:$AL121,B$65)=0,0,COUNTIF('Branca RS'!$B121:$AL121,B$65)/$B$3)</f>
        <v>0</v>
      </c>
      <c r="C138" s="44">
        <f>IF(COUNTIF('Branca RS'!$B121:$AL121,C$65)=0,0,COUNTIF('Branca RS'!$B121:$AL121,C$65)/$B$3)</f>
        <v>0.1111111111111111</v>
      </c>
      <c r="D138" s="44">
        <f>IF(COUNTIF('Branca RS'!$B121:$AL121,D$65)=0,0,COUNTIF('Branca RS'!$B121:$AL121,D$65)/$B$3)</f>
        <v>0.4444444444444444</v>
      </c>
      <c r="E138" s="44">
        <f>IF(COUNTIF('Branca RS'!$B121:$AL121,E$65)=0,0,COUNTIF('Branca RS'!$B121:$AL121,E$65)/$B$3)</f>
        <v>0.4444444444444444</v>
      </c>
      <c r="F138" s="47">
        <f>AVERAGE('Branca RS'!B121:S121)</f>
        <v>3.3333333333333335</v>
      </c>
    </row>
    <row r="139" spans="1:6" ht="12">
      <c r="A139" s="4" t="s">
        <v>226</v>
      </c>
      <c r="B139" s="44">
        <f>IF(COUNTIF('Branca RS'!$B122:$AL122,B$65)=0,0,COUNTIF('Branca RS'!$B122:$AL122,B$65)/$B$3)</f>
        <v>0.05555555555555555</v>
      </c>
      <c r="C139" s="44">
        <f>IF(COUNTIF('Branca RS'!$B122:$AL122,C$65)=0,0,COUNTIF('Branca RS'!$B122:$AL122,C$65)/$B$3)</f>
        <v>0.2777777777777778</v>
      </c>
      <c r="D139" s="44">
        <f>IF(COUNTIF('Branca RS'!$B122:$AL122,D$65)=0,0,COUNTIF('Branca RS'!$B122:$AL122,D$65)/$B$3)</f>
        <v>0.5555555555555556</v>
      </c>
      <c r="E139" s="44">
        <f>IF(COUNTIF('Branca RS'!$B122:$AL122,E$65)=0,0,COUNTIF('Branca RS'!$B122:$AL122,E$65)/$B$3)</f>
        <v>0.1111111111111111</v>
      </c>
      <c r="F139" s="47">
        <f>AVERAGE('Branca RS'!B122:S122)</f>
        <v>2.7222222222222223</v>
      </c>
    </row>
    <row r="141" spans="1:4" ht="12">
      <c r="A141" s="45" t="s">
        <v>227</v>
      </c>
      <c r="B141" s="37" t="s">
        <v>301</v>
      </c>
      <c r="C141" s="37" t="s">
        <v>302</v>
      </c>
      <c r="D141" t="s">
        <v>303</v>
      </c>
    </row>
    <row r="142" spans="1:8" ht="12">
      <c r="A142" s="4" t="s">
        <v>228</v>
      </c>
      <c r="B142" s="48">
        <f>SUM('Branca RS'!$B124:$AL124)</f>
        <v>13</v>
      </c>
      <c r="C142" s="44">
        <f>B142/$B$3</f>
        <v>0.7222222222222222</v>
      </c>
      <c r="F142" s="4"/>
      <c r="G142" s="48"/>
      <c r="H142" s="44"/>
    </row>
    <row r="143" spans="1:8" ht="12">
      <c r="A143" s="4" t="s">
        <v>237</v>
      </c>
      <c r="B143" s="48">
        <f>SUM('Branca RS'!$B133:$AL133)</f>
        <v>12</v>
      </c>
      <c r="C143" s="44">
        <f>B143/$B$3</f>
        <v>0.6666666666666666</v>
      </c>
      <c r="F143" s="4"/>
      <c r="G143" s="48"/>
      <c r="H143" s="44"/>
    </row>
    <row r="144" spans="1:8" ht="12">
      <c r="A144" s="4" t="s">
        <v>233</v>
      </c>
      <c r="B144" s="48">
        <f>SUM('Branca RS'!$B129:$AL129)</f>
        <v>8</v>
      </c>
      <c r="C144" s="44">
        <f>B144/$B$3</f>
        <v>0.4444444444444444</v>
      </c>
      <c r="F144" s="4"/>
      <c r="G144" s="48"/>
      <c r="H144" s="44"/>
    </row>
    <row r="145" spans="1:8" ht="12">
      <c r="A145" s="4" t="s">
        <v>230</v>
      </c>
      <c r="B145" s="48">
        <f>SUM('Branca RS'!$B126:$AL126)</f>
        <v>7</v>
      </c>
      <c r="C145" s="44">
        <f>B145/$B$3</f>
        <v>0.3888888888888889</v>
      </c>
      <c r="F145" s="4"/>
      <c r="G145" s="48"/>
      <c r="H145" s="44"/>
    </row>
    <row r="146" spans="1:8" ht="12">
      <c r="A146" s="4" t="s">
        <v>234</v>
      </c>
      <c r="B146" s="48">
        <f>SUM('Branca RS'!$B130:$AL130)</f>
        <v>1</v>
      </c>
      <c r="C146" s="44">
        <f>B146/$B$3</f>
        <v>0.05555555555555555</v>
      </c>
      <c r="F146" s="4"/>
      <c r="G146" s="48"/>
      <c r="H146" s="44"/>
    </row>
    <row r="147" spans="1:8" ht="12">
      <c r="A147" s="4" t="s">
        <v>236</v>
      </c>
      <c r="B147" s="48">
        <f>SUM('Branca RS'!$B132:$AL132)</f>
        <v>0</v>
      </c>
      <c r="C147" s="44">
        <f>B147/$B$3</f>
        <v>0</v>
      </c>
      <c r="F147" s="4"/>
      <c r="G147" s="48"/>
      <c r="H147" s="44"/>
    </row>
    <row r="148" spans="1:8" ht="12">
      <c r="A148" s="4" t="s">
        <v>229</v>
      </c>
      <c r="B148" s="48">
        <f>SUM('Branca RS'!$B125:$AL125)</f>
        <v>0</v>
      </c>
      <c r="C148" s="44">
        <f>B148/$B$3</f>
        <v>0</v>
      </c>
      <c r="F148" s="4"/>
      <c r="G148" s="48"/>
      <c r="H148" s="44"/>
    </row>
    <row r="149" spans="1:8" ht="12">
      <c r="A149" s="4" t="s">
        <v>235</v>
      </c>
      <c r="B149" s="48">
        <f>SUM('Branca RS'!$B131:$AL131)</f>
        <v>0</v>
      </c>
      <c r="C149" s="44">
        <f>B149/$B$3</f>
        <v>0</v>
      </c>
      <c r="F149" s="4"/>
      <c r="G149" s="48"/>
      <c r="H149" s="44"/>
    </row>
    <row r="150" spans="1:8" ht="12">
      <c r="A150" s="4" t="s">
        <v>232</v>
      </c>
      <c r="B150" s="48">
        <f>SUM('Branca RS'!$B128:$AL128)</f>
        <v>0</v>
      </c>
      <c r="C150" s="44">
        <f>B150/$B$3</f>
        <v>0</v>
      </c>
      <c r="F150" s="4"/>
      <c r="G150" s="48"/>
      <c r="H150" s="44"/>
    </row>
    <row r="151" spans="1:8" ht="12">
      <c r="A151" s="4" t="s">
        <v>231</v>
      </c>
      <c r="B151" s="48">
        <f>SUM('Branca RS'!$B127:$AL127)</f>
        <v>0</v>
      </c>
      <c r="C151" s="44">
        <f>B151/$B$3</f>
        <v>0</v>
      </c>
      <c r="F151" s="4"/>
      <c r="G151" s="48"/>
      <c r="H151" s="44"/>
    </row>
    <row r="153" spans="1:6" ht="12">
      <c r="A153" s="45" t="s">
        <v>238</v>
      </c>
      <c r="B153" s="37">
        <v>1</v>
      </c>
      <c r="C153" s="37">
        <v>2</v>
      </c>
      <c r="D153" s="37">
        <v>3</v>
      </c>
      <c r="E153" s="37">
        <v>4</v>
      </c>
      <c r="F153" s="37" t="s">
        <v>276</v>
      </c>
    </row>
    <row r="154" spans="1:6" ht="12">
      <c r="A154" s="4" t="s">
        <v>239</v>
      </c>
      <c r="B154" s="44">
        <f>IF(COUNTIF('Branca RS'!$B135:$AL135,B$65)=0,0,COUNTIF('Branca RS'!$B135:$AL135,B$65)/$B$3)</f>
        <v>0</v>
      </c>
      <c r="C154" s="44">
        <f>IF(COUNTIF('Branca RS'!$B135:$AL135,C$65)=0,0,COUNTIF('Branca RS'!$B135:$AL135,C$65)/$B$3)</f>
        <v>0</v>
      </c>
      <c r="D154" s="44">
        <f>IF(COUNTIF('Branca RS'!$B135:$AL135,D$65)=0,0,COUNTIF('Branca RS'!$B135:$AL135,D$65)/$B$3)</f>
        <v>0.5</v>
      </c>
      <c r="E154" s="44">
        <f>IF(COUNTIF('Branca RS'!$B135:$AL135,E$65)=0,0,COUNTIF('Branca RS'!$B135:$AL135,E$65)/$B$3)</f>
        <v>0.5</v>
      </c>
      <c r="F154" s="47">
        <f>AVERAGE('Branca RS'!B135:S135)</f>
        <v>3.5</v>
      </c>
    </row>
    <row r="155" spans="1:6" ht="12">
      <c r="A155" s="4" t="s">
        <v>240</v>
      </c>
      <c r="B155" s="44">
        <f>IF(COUNTIF('Branca RS'!$B136:$AL136,B$65)=0,0,COUNTIF('Branca RS'!$B136:$AL136,B$65)/$B$3)</f>
        <v>0</v>
      </c>
      <c r="C155" s="44">
        <f>IF(COUNTIF('Branca RS'!$B136:$AL136,C$65)=0,0,COUNTIF('Branca RS'!$B136:$AL136,C$65)/$B$3)</f>
        <v>0</v>
      </c>
      <c r="D155" s="44">
        <f>IF(COUNTIF('Branca RS'!$B136:$AL136,D$65)=0,0,COUNTIF('Branca RS'!$B136:$AL136,D$65)/$B$3)</f>
        <v>0.6666666666666666</v>
      </c>
      <c r="E155" s="44">
        <f>IF(COUNTIF('Branca RS'!$B136:$AL136,E$65)=0,0,COUNTIF('Branca RS'!$B136:$AL136,E$65)/$B$3)</f>
        <v>0.3333333333333333</v>
      </c>
      <c r="F155" s="47">
        <f>AVERAGE('Branca RS'!B136:S136)</f>
        <v>3.3333333333333335</v>
      </c>
    </row>
    <row r="156" spans="1:6" ht="12">
      <c r="A156" s="4" t="s">
        <v>241</v>
      </c>
      <c r="B156" s="44">
        <f>IF(COUNTIF('Branca RS'!$B137:$AL137,B$65)=0,0,COUNTIF('Branca RS'!$B137:$AL137,B$65)/$B$3)</f>
        <v>0</v>
      </c>
      <c r="C156" s="44">
        <f>IF(COUNTIF('Branca RS'!$B137:$AL137,C$65)=0,0,COUNTIF('Branca RS'!$B137:$AL137,C$65)/$B$3)</f>
        <v>0.1111111111111111</v>
      </c>
      <c r="D156" s="44">
        <f>IF(COUNTIF('Branca RS'!$B137:$AL137,D$65)=0,0,COUNTIF('Branca RS'!$B137:$AL137,D$65)/$B$3)</f>
        <v>0.6111111111111112</v>
      </c>
      <c r="E156" s="44">
        <f>IF(COUNTIF('Branca RS'!$B137:$AL137,E$65)=0,0,COUNTIF('Branca RS'!$B137:$AL137,E$65)/$B$3)</f>
        <v>0.2222222222222222</v>
      </c>
      <c r="F156" s="47">
        <f>AVERAGE('Branca RS'!B137:S137)</f>
        <v>3.1176470588235294</v>
      </c>
    </row>
    <row r="157" spans="1:6" ht="12">
      <c r="A157" s="4" t="s">
        <v>242</v>
      </c>
      <c r="B157" s="44">
        <f>IF(COUNTIF('Branca RS'!$B138:$AL138,B$65)=0,0,COUNTIF('Branca RS'!$B138:$AL138,B$65)/$B$3)</f>
        <v>0</v>
      </c>
      <c r="C157" s="44">
        <f>IF(COUNTIF('Branca RS'!$B138:$AL138,C$65)=0,0,COUNTIF('Branca RS'!$B138:$AL138,C$65)/$B$3)</f>
        <v>0.2222222222222222</v>
      </c>
      <c r="D157" s="44">
        <f>IF(COUNTIF('Branca RS'!$B138:$AL138,D$65)=0,0,COUNTIF('Branca RS'!$B138:$AL138,D$65)/$B$3)</f>
        <v>0.5555555555555556</v>
      </c>
      <c r="E157" s="44">
        <f>IF(COUNTIF('Branca RS'!$B138:$AL138,E$65)=0,0,COUNTIF('Branca RS'!$B138:$AL138,E$65)/$B$3)</f>
        <v>0.16666666666666666</v>
      </c>
      <c r="F157" s="47">
        <f>AVERAGE('Branca RS'!B138:S138)</f>
        <v>2.7777777777777777</v>
      </c>
    </row>
    <row r="158" spans="1:6" ht="12">
      <c r="A158" s="4" t="s">
        <v>243</v>
      </c>
      <c r="B158" s="44">
        <f>IF(COUNTIF('Branca RS'!$B139:$AL139,B$65)=0,0,COUNTIF('Branca RS'!$B139:$AL139,B$65)/$B$3)</f>
        <v>0.2222222222222222</v>
      </c>
      <c r="C158" s="44">
        <f>IF(COUNTIF('Branca RS'!$B139:$AL139,C$65)=0,0,COUNTIF('Branca RS'!$B139:$AL139,C$65)/$B$3)</f>
        <v>0.3333333333333333</v>
      </c>
      <c r="D158" s="44">
        <f>IF(COUNTIF('Branca RS'!$B139:$AL139,D$65)=0,0,COUNTIF('Branca RS'!$B139:$AL139,D$65)/$B$3)</f>
        <v>0.4444444444444444</v>
      </c>
      <c r="E158" s="44">
        <f>IF(COUNTIF('Branca RS'!$B139:$AL139,E$65)=0,0,COUNTIF('Branca RS'!$B139:$AL139,E$65)/$B$3)</f>
        <v>0</v>
      </c>
      <c r="F158" s="47">
        <f>AVERAGE('Branca RS'!B139:S139)</f>
        <v>2.2222222222222223</v>
      </c>
    </row>
    <row r="159" ht="12">
      <c r="A159" s="4"/>
    </row>
    <row r="160" spans="1:9" ht="12">
      <c r="A160" s="45" t="s">
        <v>244</v>
      </c>
      <c r="B160" s="37" t="s">
        <v>277</v>
      </c>
      <c r="C160" s="37" t="s">
        <v>276</v>
      </c>
      <c r="G160" s="45"/>
      <c r="H160" s="37"/>
      <c r="I160" s="37"/>
    </row>
    <row r="161" spans="1:9" ht="12">
      <c r="A161" s="4" t="s">
        <v>314</v>
      </c>
      <c r="B161" s="48">
        <v>1</v>
      </c>
      <c r="C161" s="41">
        <f>AVERAGE('Branca RS'!$B148:$AL148)</f>
        <v>3</v>
      </c>
      <c r="G161" s="4"/>
      <c r="I161" s="41"/>
    </row>
    <row r="162" spans="1:9" ht="12">
      <c r="A162" s="4" t="s">
        <v>312</v>
      </c>
      <c r="B162" s="48">
        <v>2</v>
      </c>
      <c r="C162" s="41">
        <f>AVERAGE('Branca RS'!$B146:$AL146)</f>
        <v>4.111111111111111</v>
      </c>
      <c r="G162" s="4"/>
      <c r="I162" s="41"/>
    </row>
    <row r="163" spans="1:9" ht="12">
      <c r="A163" s="4" t="s">
        <v>310</v>
      </c>
      <c r="B163" s="48">
        <v>3</v>
      </c>
      <c r="C163" s="41">
        <f>AVERAGE('Branca RS'!$B143:$AL143)</f>
        <v>4.444444444444445</v>
      </c>
      <c r="G163" s="4"/>
      <c r="I163" s="41"/>
    </row>
    <row r="164" spans="1:9" ht="12">
      <c r="A164" s="4" t="s">
        <v>308</v>
      </c>
      <c r="B164" s="48">
        <v>4</v>
      </c>
      <c r="C164" s="41">
        <f>AVERAGE('Branca RS'!$B141:$AL141)</f>
        <v>4.777777777777778</v>
      </c>
      <c r="G164" s="4"/>
      <c r="I164" s="41"/>
    </row>
    <row r="165" spans="1:9" ht="12">
      <c r="A165" s="4" t="s">
        <v>315</v>
      </c>
      <c r="B165" s="48">
        <v>5</v>
      </c>
      <c r="C165" s="41">
        <f>AVERAGE('Branca RS'!$B150:$AL150)</f>
        <v>5</v>
      </c>
      <c r="G165" s="4"/>
      <c r="I165" s="41"/>
    </row>
    <row r="166" spans="1:9" ht="12">
      <c r="A166" s="4" t="s">
        <v>249</v>
      </c>
      <c r="B166" s="48">
        <v>6</v>
      </c>
      <c r="C166" s="41">
        <f>AVERAGE('Branca RS'!$B144:$AL144)</f>
        <v>5.222222222222222</v>
      </c>
      <c r="G166" s="4"/>
      <c r="I166" s="41"/>
    </row>
    <row r="167" spans="1:9" ht="12">
      <c r="A167" s="4" t="s">
        <v>311</v>
      </c>
      <c r="B167" s="48">
        <v>7</v>
      </c>
      <c r="C167" s="41">
        <f>AVERAGE('Branca RS'!$B145:$AL145)</f>
        <v>5.352941176470588</v>
      </c>
      <c r="G167" s="4"/>
      <c r="I167" s="41"/>
    </row>
    <row r="168" spans="1:9" ht="12">
      <c r="A168" s="4" t="s">
        <v>255</v>
      </c>
      <c r="B168" s="48">
        <v>8</v>
      </c>
      <c r="C168" s="41">
        <f>AVERAGE('Branca RS'!$B151:$AL151)</f>
        <v>5.888888888888889</v>
      </c>
      <c r="G168" s="4"/>
      <c r="I168" s="41"/>
    </row>
    <row r="169" spans="1:9" ht="12">
      <c r="A169" s="4" t="s">
        <v>309</v>
      </c>
      <c r="B169" s="48">
        <v>9</v>
      </c>
      <c r="C169" s="41">
        <f>AVERAGE('Branca RS'!$B142:$AL142)</f>
        <v>6.055555555555555</v>
      </c>
      <c r="G169" s="4"/>
      <c r="I169" s="41"/>
    </row>
    <row r="170" spans="1:9" ht="12">
      <c r="A170" s="4" t="s">
        <v>313</v>
      </c>
      <c r="B170" s="48">
        <v>10</v>
      </c>
      <c r="C170" s="41">
        <f>AVERAGE('Branca RS'!$B147:$AL147)</f>
        <v>6.222222222222222</v>
      </c>
      <c r="G170" s="4"/>
      <c r="I170" s="41"/>
    </row>
    <row r="171" spans="1:9" ht="12">
      <c r="A171" s="4" t="s">
        <v>253</v>
      </c>
      <c r="B171" s="48">
        <v>11</v>
      </c>
      <c r="C171" s="41">
        <f>AVERAGE('Branca RS'!$B149:$AL149)</f>
        <v>6.277777777777778</v>
      </c>
      <c r="G171" s="4"/>
      <c r="I171" s="41"/>
    </row>
  </sheetData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Roman,Normale"&amp;12&amp;A</oddHeader>
    <oddFooter>&amp;C&amp;"Times New Roman,Normale"&amp;12Page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2009-01-31T07:53:47Z</cp:lastPrinted>
  <dcterms:created xsi:type="dcterms:W3CDTF">2009-01-13T11:28:50Z</dcterms:created>
  <dcterms:modified xsi:type="dcterms:W3CDTF">2009-01-31T07:54:05Z</dcterms:modified>
  <cp:category/>
  <cp:version/>
  <cp:contentType/>
  <cp:contentStatus/>
  <cp:revision>16</cp:revision>
</cp:coreProperties>
</file>